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nie\Downloads\"/>
    </mc:Choice>
  </mc:AlternateContent>
  <xr:revisionPtr revIDLastSave="0" documentId="8_{454C003F-ABE3-496F-8FA7-DCF189F5C9AB}" xr6:coauthVersionLast="47" xr6:coauthVersionMax="47" xr10:uidLastSave="{00000000-0000-0000-0000-000000000000}"/>
  <bookViews>
    <workbookView xWindow="-108" yWindow="-108" windowWidth="23256" windowHeight="12456" firstSheet="1" activeTab="1" xr2:uid="{01270FE6-D28D-475F-834E-0E8CDEB0A2FA}"/>
  </bookViews>
  <sheets>
    <sheet name="Arkusz1" sheetId="1" state="hidden" r:id="rId1"/>
    <sheet name="2425" sheetId="2" r:id="rId2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2" l="1"/>
  <c r="G29" i="2" s="1"/>
  <c r="F28" i="2"/>
  <c r="F27" i="2"/>
  <c r="F26" i="2"/>
  <c r="G26" i="2" s="1"/>
  <c r="F25" i="2"/>
  <c r="G25" i="2" s="1"/>
  <c r="F24" i="2"/>
  <c r="F23" i="2"/>
  <c r="G23" i="2" s="1"/>
  <c r="F22" i="2"/>
  <c r="F21" i="2"/>
  <c r="F20" i="2"/>
  <c r="F19" i="2"/>
  <c r="F18" i="2"/>
  <c r="F17" i="2"/>
  <c r="F16" i="2"/>
  <c r="F15" i="2"/>
  <c r="F30" i="2" s="1"/>
  <c r="F14" i="2"/>
  <c r="F13" i="2"/>
  <c r="F12" i="2"/>
  <c r="F6" i="2"/>
  <c r="F5" i="2"/>
  <c r="F4" i="2"/>
  <c r="G193" i="1"/>
  <c r="G192" i="1"/>
  <c r="G188" i="1"/>
  <c r="G184" i="1"/>
  <c r="G176" i="1"/>
  <c r="G174" i="1"/>
  <c r="G169" i="1"/>
  <c r="G168" i="1"/>
  <c r="G160" i="1"/>
  <c r="G154" i="1"/>
  <c r="G152" i="1"/>
  <c r="G144" i="1"/>
  <c r="G136" i="1"/>
  <c r="G130" i="1"/>
  <c r="G128" i="1"/>
  <c r="G123" i="1"/>
  <c r="G122" i="1"/>
  <c r="G121" i="1"/>
  <c r="G119" i="1"/>
  <c r="G114" i="1"/>
  <c r="G113" i="1"/>
  <c r="G112" i="1"/>
  <c r="G110" i="1"/>
  <c r="G103" i="1"/>
  <c r="G102" i="1"/>
  <c r="G94" i="1"/>
  <c r="G86" i="1"/>
  <c r="G81" i="1"/>
  <c r="G80" i="1"/>
  <c r="G78" i="1"/>
  <c r="G72" i="1"/>
  <c r="G71" i="1"/>
  <c r="G70" i="1"/>
  <c r="G64" i="1"/>
  <c r="G63" i="1"/>
  <c r="G62" i="1"/>
  <c r="G60" i="1"/>
  <c r="G58" i="1"/>
  <c r="G57" i="1"/>
  <c r="G56" i="1"/>
  <c r="G55" i="1"/>
  <c r="G54" i="1"/>
  <c r="G49" i="1"/>
  <c r="G48" i="1"/>
  <c r="G47" i="1"/>
  <c r="G46" i="1"/>
  <c r="G41" i="1"/>
  <c r="G40" i="1"/>
  <c r="G39" i="1"/>
  <c r="G38" i="1"/>
  <c r="G32" i="1"/>
  <c r="G31" i="1"/>
  <c r="G30" i="1"/>
  <c r="G24" i="1"/>
  <c r="G23" i="1"/>
  <c r="G22" i="1"/>
  <c r="G20" i="1"/>
  <c r="G15" i="1"/>
  <c r="G8" i="1"/>
  <c r="G7" i="1"/>
  <c r="G6" i="1"/>
  <c r="G4" i="1"/>
  <c r="D30" i="2"/>
  <c r="I29" i="2"/>
  <c r="D29" i="2"/>
  <c r="I28" i="2"/>
  <c r="G28" i="2"/>
  <c r="D28" i="2"/>
  <c r="I27" i="2"/>
  <c r="G173" i="1" s="1"/>
  <c r="G27" i="2"/>
  <c r="D27" i="2"/>
  <c r="I26" i="2"/>
  <c r="G189" i="1" s="1"/>
  <c r="D26" i="2"/>
  <c r="I25" i="2"/>
  <c r="G181" i="1" s="1"/>
  <c r="D25" i="2"/>
  <c r="I24" i="2"/>
  <c r="G165" i="1" s="1"/>
  <c r="G24" i="2"/>
  <c r="D24" i="2"/>
  <c r="I23" i="2"/>
  <c r="G19" i="1" s="1"/>
  <c r="D23" i="2"/>
  <c r="I22" i="2"/>
  <c r="G75" i="1" s="1"/>
  <c r="G22" i="2"/>
  <c r="D22" i="2"/>
  <c r="I21" i="2"/>
  <c r="G21" i="2"/>
  <c r="D21" i="2"/>
  <c r="I20" i="2"/>
  <c r="G124" i="1" s="1"/>
  <c r="G20" i="2"/>
  <c r="D20" i="2"/>
  <c r="I19" i="2"/>
  <c r="D19" i="2"/>
  <c r="I18" i="2"/>
  <c r="D18" i="2"/>
  <c r="I17" i="2"/>
  <c r="D17" i="2"/>
  <c r="I16" i="2"/>
  <c r="G3" i="1" s="1"/>
  <c r="G16" i="2"/>
  <c r="D16" i="2"/>
  <c r="I15" i="2"/>
  <c r="D15" i="2"/>
  <c r="I14" i="2"/>
  <c r="G99" i="1" s="1"/>
  <c r="G14" i="2"/>
  <c r="D14" i="2"/>
  <c r="I13" i="2"/>
  <c r="G91" i="1" s="1"/>
  <c r="G13" i="2"/>
  <c r="D13" i="2"/>
  <c r="I12" i="2"/>
  <c r="G115" i="1" s="1"/>
  <c r="G12" i="2"/>
  <c r="D12" i="2"/>
  <c r="I11" i="2"/>
  <c r="I10" i="2"/>
  <c r="I8" i="2"/>
  <c r="F8" i="2"/>
  <c r="G8" i="2" s="1"/>
  <c r="B8" i="2"/>
  <c r="D5" i="2" s="1"/>
  <c r="I7" i="2"/>
  <c r="G7" i="2"/>
  <c r="I6" i="2"/>
  <c r="G98" i="1" s="1"/>
  <c r="G6" i="2"/>
  <c r="D6" i="2"/>
  <c r="I5" i="2"/>
  <c r="G133" i="1" s="1"/>
  <c r="G5" i="2"/>
  <c r="I4" i="2"/>
  <c r="G2" i="1" s="1"/>
  <c r="E193" i="1"/>
  <c r="G12" i="1" l="1"/>
  <c r="G28" i="1"/>
  <c r="G36" i="1"/>
  <c r="G44" i="1"/>
  <c r="G52" i="1"/>
  <c r="G68" i="1"/>
  <c r="G76" i="1"/>
  <c r="G84" i="1"/>
  <c r="G92" i="1"/>
  <c r="G100" i="1"/>
  <c r="G108" i="1"/>
  <c r="G117" i="1"/>
  <c r="G125" i="1"/>
  <c r="G134" i="1"/>
  <c r="G142" i="1"/>
  <c r="G150" i="1"/>
  <c r="G158" i="1"/>
  <c r="G166" i="1"/>
  <c r="G182" i="1"/>
  <c r="G190" i="1"/>
  <c r="D8" i="2"/>
  <c r="G15" i="2"/>
  <c r="G5" i="1"/>
  <c r="G13" i="1"/>
  <c r="G21" i="1"/>
  <c r="G29" i="1"/>
  <c r="G37" i="1"/>
  <c r="G45" i="1"/>
  <c r="G53" i="1"/>
  <c r="G61" i="1"/>
  <c r="G69" i="1"/>
  <c r="G77" i="1"/>
  <c r="G85" i="1"/>
  <c r="G93" i="1"/>
  <c r="G101" i="1"/>
  <c r="G109" i="1"/>
  <c r="G118" i="1"/>
  <c r="G127" i="1"/>
  <c r="G135" i="1"/>
  <c r="G143" i="1"/>
  <c r="G151" i="1"/>
  <c r="G159" i="1"/>
  <c r="G167" i="1"/>
  <c r="G175" i="1"/>
  <c r="G183" i="1"/>
  <c r="G191" i="1"/>
  <c r="G79" i="1"/>
  <c r="G87" i="1"/>
  <c r="G95" i="1"/>
  <c r="G111" i="1"/>
  <c r="G120" i="1"/>
  <c r="G129" i="1"/>
  <c r="G137" i="1"/>
  <c r="G145" i="1"/>
  <c r="G153" i="1"/>
  <c r="G161" i="1"/>
  <c r="G177" i="1"/>
  <c r="G185" i="1"/>
  <c r="G14" i="1"/>
  <c r="G88" i="1"/>
  <c r="G104" i="1"/>
  <c r="F32" i="2"/>
  <c r="G9" i="1"/>
  <c r="G33" i="1"/>
  <c r="G73" i="1"/>
  <c r="G89" i="1"/>
  <c r="G97" i="1"/>
  <c r="G105" i="1"/>
  <c r="G131" i="1"/>
  <c r="G139" i="1"/>
  <c r="G147" i="1"/>
  <c r="G155" i="1"/>
  <c r="G163" i="1"/>
  <c r="G171" i="1"/>
  <c r="G179" i="1"/>
  <c r="G187" i="1"/>
  <c r="B32" i="2"/>
  <c r="G16" i="1"/>
  <c r="G96" i="1"/>
  <c r="G138" i="1"/>
  <c r="G146" i="1"/>
  <c r="G162" i="1"/>
  <c r="G170" i="1"/>
  <c r="G178" i="1"/>
  <c r="G186" i="1"/>
  <c r="D4" i="2"/>
  <c r="D7" i="2"/>
  <c r="G17" i="1"/>
  <c r="G25" i="1"/>
  <c r="G65" i="1"/>
  <c r="G10" i="1"/>
  <c r="G18" i="1"/>
  <c r="G26" i="1"/>
  <c r="G34" i="1"/>
  <c r="G42" i="1"/>
  <c r="G50" i="1"/>
  <c r="G66" i="1"/>
  <c r="G74" i="1"/>
  <c r="G82" i="1"/>
  <c r="G90" i="1"/>
  <c r="G106" i="1"/>
  <c r="G132" i="1"/>
  <c r="G140" i="1"/>
  <c r="G148" i="1"/>
  <c r="G156" i="1"/>
  <c r="G164" i="1"/>
  <c r="G172" i="1"/>
  <c r="G180" i="1"/>
  <c r="G11" i="1"/>
  <c r="G27" i="1"/>
  <c r="G35" i="1"/>
  <c r="G43" i="1"/>
  <c r="G51" i="1"/>
  <c r="G59" i="1"/>
  <c r="G67" i="1"/>
  <c r="G83" i="1"/>
  <c r="G107" i="1"/>
  <c r="G141" i="1"/>
  <c r="G149" i="1"/>
  <c r="G157" i="1"/>
</calcChain>
</file>

<file path=xl/sharedStrings.xml><?xml version="1.0" encoding="utf-8"?>
<sst xmlns="http://schemas.openxmlformats.org/spreadsheetml/2006/main" count="572" uniqueCount="255">
  <si>
    <t>Lp</t>
  </si>
  <si>
    <t>Data księgowania</t>
  </si>
  <si>
    <t>Nazwa</t>
  </si>
  <si>
    <t>Opis</t>
  </si>
  <si>
    <t>Kwota</t>
  </si>
  <si>
    <t>Symbol budżetu</t>
  </si>
  <si>
    <t>Pozycja budżetu</t>
  </si>
  <si>
    <t>BO</t>
  </si>
  <si>
    <t>A1</t>
  </si>
  <si>
    <t>Agnieszka Palenik (wpisane Wesołowska)</t>
  </si>
  <si>
    <t>Zwrot za zakup podręczników do języka polskiego – Lekki tornister</t>
  </si>
  <si>
    <t>B6</t>
  </si>
  <si>
    <t>6.Wyposażenie szkoły - Lekki tornister (podręczniki w pracowniach)</t>
  </si>
  <si>
    <t>Małgorzata Stradomska</t>
  </si>
  <si>
    <t>Zwrot za zakup podręczników do języka polskiego i matematyki – Lekki tornister</t>
  </si>
  <si>
    <t>Agnieszka Wesołowska</t>
  </si>
  <si>
    <t>Do wypłaty dla Pani Katarzyny wilk – zakup materiałów do eksperymentów</t>
  </si>
  <si>
    <t>B10</t>
  </si>
  <si>
    <t>10.Wyposażenie szkoły - wyposażenie pracowni</t>
  </si>
  <si>
    <t>Melments SA</t>
  </si>
  <si>
    <t>Zakup podręczników do historii – Lekki tornister</t>
  </si>
  <si>
    <t>opłaty bankowe</t>
  </si>
  <si>
    <t>B16</t>
  </si>
  <si>
    <t>16.Koszty bankowe / odsetki od salda</t>
  </si>
  <si>
    <t>Zwrot za zakup podręczników do historii – Lekki tornister</t>
  </si>
  <si>
    <t>odsetki bankowe</t>
  </si>
  <si>
    <t>SKŁADKI</t>
  </si>
  <si>
    <t>A2</t>
  </si>
  <si>
    <t>Zakup kalendarzy dla Dyrekcji na Dzien edukacji narodowej</t>
  </si>
  <si>
    <t>B14</t>
  </si>
  <si>
    <t>14.Dzień Edukacji i zakończenie roku szkolnego</t>
  </si>
  <si>
    <t>Anna Lutosławska</t>
  </si>
  <si>
    <t>Dofinansowanie koła zainteresowan Mały Naukowiec</t>
  </si>
  <si>
    <t>B3</t>
  </si>
  <si>
    <t>3.Dofinansowania wydarzeń klasowych, szkolnych, integracyjnych</t>
  </si>
  <si>
    <t>Zakup kubka dla Dyrekcji na Dzien edukacji narodowej</t>
  </si>
  <si>
    <t>Agnieszka Palenik</t>
  </si>
  <si>
    <t>Zakup merci na Dzien edukacji narodowej</t>
  </si>
  <si>
    <t>Zakup podręczników do matematyki – Lekki tornister</t>
  </si>
  <si>
    <t>Leopard</t>
  </si>
  <si>
    <t>Zapłata za upominki na Slubowanie klas Pierwszych</t>
  </si>
  <si>
    <t>B13</t>
  </si>
  <si>
    <t>13.Ślubowanie klas pierwszych</t>
  </si>
  <si>
    <t>Beata Kowalczyk</t>
  </si>
  <si>
    <t>Zwrot za zakup foremek</t>
  </si>
  <si>
    <t>Zwrot za zakup krówek na Dzien edukacji narodowej</t>
  </si>
  <si>
    <t>Katarzyna Wilk</t>
  </si>
  <si>
    <t>obiady dla edukatorów CNK</t>
  </si>
  <si>
    <t>Rafał Wesołowski</t>
  </si>
  <si>
    <t>róże do poloneza – ślubowanie klas I</t>
  </si>
  <si>
    <t>2024–11-21</t>
  </si>
  <si>
    <t>Ilona Morawska</t>
  </si>
  <si>
    <t>zakup słodyczy na Dzień Języków Obcych</t>
  </si>
  <si>
    <t>zakup wody i batoników na dyskotekę SU</t>
  </si>
  <si>
    <t>B15</t>
  </si>
  <si>
    <t>15.Wsparcie działalności samorządów (w tym garażówka)</t>
  </si>
  <si>
    <t>zwrot za niedostepne on line produkty</t>
  </si>
  <si>
    <t>zakup biletów jednorazowych</t>
  </si>
  <si>
    <t>B18</t>
  </si>
  <si>
    <t>18. Inwestycje</t>
  </si>
  <si>
    <t>zakup napojów na dyskotekę andrzejkową SU</t>
  </si>
  <si>
    <t>konkurs owocowo – warzywny (zwrot za blik)</t>
  </si>
  <si>
    <t>B4</t>
  </si>
  <si>
    <t>4.Nagrody w konkursach szkolnych</t>
  </si>
  <si>
    <t>Marta Migdalska</t>
  </si>
  <si>
    <t>Nagrody tydzień tabliczki mnożenia</t>
  </si>
  <si>
    <t>Nagrody The most beautifull Christmas Card (do wypłaty)</t>
  </si>
  <si>
    <t>Nagrody i słodycze za polonistyczne Mikołajki (zwrot za blik)</t>
  </si>
  <si>
    <t>zakup fotela do kącika czytelniczego (zwrot za blik)</t>
  </si>
  <si>
    <t>Ozdoby wioska Mikołaja i pakowanie Szlachetnej Paczki</t>
  </si>
  <si>
    <t>Monika Turowska</t>
  </si>
  <si>
    <t>Ozdoby wioska Mikołaja, pakowanie Szlachetnej Paczki i kawiarenka</t>
  </si>
  <si>
    <t>Małgosia Jedrusik</t>
  </si>
  <si>
    <t>pomoc indywidualna dla ucznia 4b</t>
  </si>
  <si>
    <t>B2</t>
  </si>
  <si>
    <t>2.Pomoc indywidualna uczniom</t>
  </si>
  <si>
    <t>zakup fotela do kącika czytelniczego</t>
  </si>
  <si>
    <t>zakup gwiazd betlejemskich do sekretariatu</t>
  </si>
  <si>
    <t>nagrody Christmas is all around</t>
  </si>
  <si>
    <t>Aleksandra Lisowska</t>
  </si>
  <si>
    <t>zakup próbnego testu dla 8klasistow</t>
  </si>
  <si>
    <t>B11</t>
  </si>
  <si>
    <t>11.Wyposażenie szkoły - testy</t>
  </si>
  <si>
    <t>nagrody w konkursie „Ze starego cos nowego” (do wypłaty)</t>
  </si>
  <si>
    <t>słodycze dla samorządu szkolnego SU</t>
  </si>
  <si>
    <t>pomoc indywidualna dla ucznia 8b</t>
  </si>
  <si>
    <t>nagroda w konkursie „Laurka na Dzień Babci i Dziadka”</t>
  </si>
  <si>
    <t>Monika Świdzińska</t>
  </si>
  <si>
    <t>konkurs polonistyczny</t>
  </si>
  <si>
    <t>drewniane skrzyneczki do kącików czytelniczych (za blika)</t>
  </si>
  <si>
    <t>reszta nagród w konkursie Christmas is all around</t>
  </si>
  <si>
    <t>zakup kabla</t>
  </si>
  <si>
    <t>Monika Charążka</t>
  </si>
  <si>
    <t>dekoracja na bal karnawałowy 1-3</t>
  </si>
  <si>
    <t>B12</t>
  </si>
  <si>
    <t>12.Bale karnawałowe</t>
  </si>
  <si>
    <t>soki na bal karnawałowy 1-3</t>
  </si>
  <si>
    <t>pączki bal karnawałwoy klasy 1-3</t>
  </si>
  <si>
    <t>odsetki</t>
  </si>
  <si>
    <t>zwrot pączki 4b</t>
  </si>
  <si>
    <t>zwrot pączki bezglutenowe</t>
  </si>
  <si>
    <t>Dopłata za pączki klasy 1 – 3</t>
  </si>
  <si>
    <t>zwrot pączki 5d</t>
  </si>
  <si>
    <t>Karolina Janik</t>
  </si>
  <si>
    <t>zwrot pączki 5b</t>
  </si>
  <si>
    <t>Marta Radecka</t>
  </si>
  <si>
    <t>zwrot pączki 8c</t>
  </si>
  <si>
    <t>Magda Terlecka</t>
  </si>
  <si>
    <t>zwrot pączki 7b</t>
  </si>
  <si>
    <t>zwrot pączki 4c</t>
  </si>
  <si>
    <t>Katarzyna Strzałkowska</t>
  </si>
  <si>
    <t>zwrot pączki 6c</t>
  </si>
  <si>
    <t>Monika Napieraj (ale poszło do Kasi Strzałkowskiej)</t>
  </si>
  <si>
    <t>zwrot pączki 4e</t>
  </si>
  <si>
    <t>Maria Januszkiewicz</t>
  </si>
  <si>
    <t>zwrot pączki 6a</t>
  </si>
  <si>
    <t>zwrot pączki 8a</t>
  </si>
  <si>
    <t>Aleksandra Maciejkowicz</t>
  </si>
  <si>
    <t>zwrot pączki 4a</t>
  </si>
  <si>
    <t>Anna Gumkowska</t>
  </si>
  <si>
    <t>zwrot pączki 7a</t>
  </si>
  <si>
    <t>Klaudia Świstak</t>
  </si>
  <si>
    <t>Nagrody w Tygodniu The Beatles</t>
  </si>
  <si>
    <t>zwrot omyłki za pączki</t>
  </si>
  <si>
    <t>Instytut Inicjatyw Pozarządowych</t>
  </si>
  <si>
    <t>A3</t>
  </si>
  <si>
    <t>Nagrody spelling competition i my winter holiday (zwrot blik)</t>
  </si>
  <si>
    <t>Monika Napieraj (drugie podejście)</t>
  </si>
  <si>
    <t>pomoc indywidualna dla ucznia 1a (do wypłaty)</t>
  </si>
  <si>
    <t>Piotr Nietz</t>
  </si>
  <si>
    <t>zwrot pączki 5c</t>
  </si>
  <si>
    <t>pomoc indywidualna dla ucznia 1c</t>
  </si>
  <si>
    <t>naklejki bieg swiadomości autyzmu (do wypłaty)</t>
  </si>
  <si>
    <t>Agnieszka Kiczuk</t>
  </si>
  <si>
    <t>zwrot za taksówke na konkurs Ze Strażą Miejską bezpiecznie</t>
  </si>
  <si>
    <t>zakup jaj czekoladowych do szukania SU</t>
  </si>
  <si>
    <t>pomoc indywidualna dla uczniów 6d i 8b</t>
  </si>
  <si>
    <t>Katarzyna Sitarska – Kłosin</t>
  </si>
  <si>
    <t>pomoc indywidualna dla ucznia 2c</t>
  </si>
  <si>
    <t>Paweł Kamiński</t>
  </si>
  <si>
    <t>składka 8b na bal 8 klas</t>
  </si>
  <si>
    <t>X</t>
  </si>
  <si>
    <t>odsetki od depozytu</t>
  </si>
  <si>
    <t>opłata za prowadzenie rachunku</t>
  </si>
  <si>
    <t>konkurs na najpiękniejszy zeszyt – do wypłaty</t>
  </si>
  <si>
    <t>zwrot składki</t>
  </si>
  <si>
    <t>Małgorzata Dembińska</t>
  </si>
  <si>
    <t>zakup siatek geometrycznych</t>
  </si>
  <si>
    <t>Małgorzata Janota – Bzowska</t>
  </si>
  <si>
    <t>dofinansowanie balu 8 klas</t>
  </si>
  <si>
    <t>Lody na dzien dziecka 4a</t>
  </si>
  <si>
    <t>Katarzyna Rycaj</t>
  </si>
  <si>
    <t>Lody na dzien dziecka 5a</t>
  </si>
  <si>
    <t>Ola Paduch</t>
  </si>
  <si>
    <t>dofinansowanie nagród zakonczenie roku 2g</t>
  </si>
  <si>
    <t>B17</t>
  </si>
  <si>
    <t>17.Nagrody na koniec roku</t>
  </si>
  <si>
    <t>Iza Świtaj</t>
  </si>
  <si>
    <t>dofinansowanie nagród zakonczenie roku 1c</t>
  </si>
  <si>
    <t>Małgorzata Korko</t>
  </si>
  <si>
    <t>dofinansowanie nagród zakonczenie roku 3b</t>
  </si>
  <si>
    <t>zwrot pączki 5a</t>
  </si>
  <si>
    <t>Marta Walo</t>
  </si>
  <si>
    <t>dofinansowanie nagród zakonczenie roku 1b</t>
  </si>
  <si>
    <t>Ewa Turek</t>
  </si>
  <si>
    <t>dofinansowanie nagród zakonczenie roku 3a</t>
  </si>
  <si>
    <t>Monika Napieraj</t>
  </si>
  <si>
    <t>dofinansowanie nagród zakonczenie roku 4e</t>
  </si>
  <si>
    <t>Klaudia Wypych</t>
  </si>
  <si>
    <t>dofinansowanie nagród zakonczenie roku 2e</t>
  </si>
  <si>
    <t>Karolina Rególska</t>
  </si>
  <si>
    <t>dofinansowanie nagród zakonczenie roku 1d</t>
  </si>
  <si>
    <t>Agnieszka Niewójt</t>
  </si>
  <si>
    <t>dofinansowanie nagród zakonczenie roku 1f</t>
  </si>
  <si>
    <t>Aneta Stosio</t>
  </si>
  <si>
    <t>dofinansowanie nagród zakonczenie roku 1e</t>
  </si>
  <si>
    <t>nagrody dla kółek tematycznych – do wypłaty (Turowska, Gawenda, Krulikowska, Mazurek, Garwacka, Jarska, Prusak)</t>
  </si>
  <si>
    <t>Agnieszka Głuszczyńska</t>
  </si>
  <si>
    <t>dofinansowanie nagród zakonczenie roku 8e</t>
  </si>
  <si>
    <t>zwrot za zakup mandarynek na Święto Szkoły</t>
  </si>
  <si>
    <t>Sylwia Rudzka</t>
  </si>
  <si>
    <t>dofinansowanie nagród zakonczenie roku 3c</t>
  </si>
  <si>
    <t>Aleksandra Kiełkiewicz</t>
  </si>
  <si>
    <t>dofinansowanie nagród zakonczenie roku 1a</t>
  </si>
  <si>
    <t>Natalia Łukasiewicz</t>
  </si>
  <si>
    <t>dofinansowanie nagród zakonczenie roku 2f</t>
  </si>
  <si>
    <t>nagrody w konkursie The Voice of Mandarynka</t>
  </si>
  <si>
    <t>Sylwia Kłos</t>
  </si>
  <si>
    <t>dofinansowanie nagród zakonczenie roku 2d</t>
  </si>
  <si>
    <t>Monika Chorążka</t>
  </si>
  <si>
    <t>galaretki na zakonczenie roku warzywno – owocowego</t>
  </si>
  <si>
    <t>dofinansowanie nagród zakonczenie roku 2c</t>
  </si>
  <si>
    <t>zakup złotego papieru do druku Złotych Mandarynek</t>
  </si>
  <si>
    <t>Dorota Sobiesińska</t>
  </si>
  <si>
    <t>dofinansowanie nagród zakonczenie roku 2b</t>
  </si>
  <si>
    <t>Mateusz Głębicki</t>
  </si>
  <si>
    <t>nagrody dla kółek tematycznych</t>
  </si>
  <si>
    <t>Kamil Kłosiński</t>
  </si>
  <si>
    <t>Lody na dzien dziecka food track</t>
  </si>
  <si>
    <t>Aleksandra Wilczyńska</t>
  </si>
  <si>
    <t>dofinansowanie nagród zakonczenie roku 4d</t>
  </si>
  <si>
    <t>Ewa Zawadzka</t>
  </si>
  <si>
    <t>Empik</t>
  </si>
  <si>
    <t>zakup voucherów na nagrody na koniec roku</t>
  </si>
  <si>
    <t>Katarzyna Król</t>
  </si>
  <si>
    <t>dofinansowanie nagród zakonczenie roku 5d</t>
  </si>
  <si>
    <t>Adriana Gawenda</t>
  </si>
  <si>
    <t>zakup dekoracji na zakonczenie roku szkolnego</t>
  </si>
  <si>
    <t>Justyna Sokół</t>
  </si>
  <si>
    <t>nagrody dla kółek tematycznych – do wypłaty (s. Bolesława, Andrzejewska)</t>
  </si>
  <si>
    <t>nagrody w konkursie recytatorskim 1-3 – do wypłaty</t>
  </si>
  <si>
    <t>nagrody w konkursie zawodów – do wypłaty</t>
  </si>
  <si>
    <t>Anna Lutosława</t>
  </si>
  <si>
    <t>zakup bombonierek na zakonczenie roku szkolnego</t>
  </si>
  <si>
    <t>druk dyplomów Złota Mandarynka</t>
  </si>
  <si>
    <t>nagrody dla kółek tematycznych – do wypłaty (Szczechowicz)</t>
  </si>
  <si>
    <t>Pawel Andrzejewski</t>
  </si>
  <si>
    <t>dofinansowanie nagród zakonczenie roku 2a</t>
  </si>
  <si>
    <t>zakup kotylionów na rękę do poloneza</t>
  </si>
  <si>
    <t>dofinansowanie nagród zakonczenie roku 3d – do wypłaty</t>
  </si>
  <si>
    <t>zakup pucharów za rekordy sportowe – do wypłaty</t>
  </si>
  <si>
    <t>Kaja Maliszewska Ward</t>
  </si>
  <si>
    <t>integracja samorządu – do wypłaty</t>
  </si>
  <si>
    <t>druk plakatów – widok z drona</t>
  </si>
  <si>
    <t>zakup kwiatów na zakonczenie roku szkolnego</t>
  </si>
  <si>
    <t>STAN KONTA</t>
  </si>
  <si>
    <t>Stan konta na dzień 31.09.2024 roku</t>
  </si>
  <si>
    <t>Budżet Rady Rodziców Szkoły Podstawowej 330 w Warszawie na rok 2024/2025 w zakresie konta środków statutowych</t>
  </si>
  <si>
    <t>KONTO GŁÓWNE</t>
  </si>
  <si>
    <t>A. PLANOWANE ŚRODKI DO DYSPOZYCJI:</t>
  </si>
  <si>
    <t>Budżet</t>
  </si>
  <si>
    <t>Założenia do budżetu</t>
  </si>
  <si>
    <t>Wartość pozycji w przychodach ogółem</t>
  </si>
  <si>
    <t>wykonanie</t>
  </si>
  <si>
    <r>
      <t>1.</t>
    </r>
    <r>
      <rPr>
        <sz val="11"/>
        <color rgb="FF000000"/>
        <rFont val="F"/>
        <charset val="238"/>
      </rPr>
      <t>Bilans otwarcia (środki na koncie 1.09.2024)</t>
    </r>
  </si>
  <si>
    <r>
      <t>2.</t>
    </r>
    <r>
      <rPr>
        <sz val="11"/>
        <color rgb="FF000000"/>
        <rFont val="F"/>
        <charset val="238"/>
      </rPr>
      <t>Wpływy składkowe od 1/09/2024</t>
    </r>
  </si>
  <si>
    <t>ok</t>
  </si>
  <si>
    <r>
      <t>4</t>
    </r>
    <r>
      <rPr>
        <sz val="11"/>
        <color rgb="FF000000"/>
        <rFont val="F"/>
        <charset val="238"/>
      </rPr>
      <t>.Darowizny 1% PIT za 2023</t>
    </r>
  </si>
  <si>
    <r>
      <t>5.</t>
    </r>
    <r>
      <rPr>
        <sz val="11"/>
        <color rgb="FF000000"/>
        <rFont val="F"/>
        <charset val="238"/>
      </rPr>
      <t>Darowizny i wpływy pozostałe</t>
    </r>
  </si>
  <si>
    <t>A4</t>
  </si>
  <si>
    <t>SUMA</t>
  </si>
  <si>
    <t>B. PLANOWANE WYDATKI (+ rezerwa w postaci środków na koncie)</t>
  </si>
  <si>
    <t>Wartość pozycji w wydatkach ogółem</t>
  </si>
  <si>
    <t>1.Wydatki po 1.09.2024 dot.poprzedniego roku szkolnego</t>
  </si>
  <si>
    <t>B1</t>
  </si>
  <si>
    <t>5.Wyposażenie szkoły - sprzęt sportowy</t>
  </si>
  <si>
    <t>B5</t>
  </si>
  <si>
    <t>7.Wyposażenie szkoły - książki do biblioteki</t>
  </si>
  <si>
    <t>B7</t>
  </si>
  <si>
    <t>8.Wyposażenie szkoły - klasy 0-3</t>
  </si>
  <si>
    <t>B8</t>
  </si>
  <si>
    <t>9.Wyposażenie szkoły - dostęp do Matlandii dla klas 4-8</t>
  </si>
  <si>
    <t>B9</t>
  </si>
  <si>
    <t>19.REZERWA planowana / stan na koncie 31.08.2025</t>
  </si>
  <si>
    <t>B19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</si>
</sst>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&quot;[$zł-415];[Red]&quot;-&quot;#,##0.00&quot; &quot;[$zł-415]"/>
    <numFmt numFmtId="165" formatCode="yyyy\-mm\-dd"/>
    <numFmt numFmtId="166" formatCode="&quot; &quot;* #,##0.00&quot;      &quot;;&quot;-&quot;* #,##0.00&quot;      &quot;;&quot; &quot;* &quot;-&quot;00&quot;      &quot;;&quot; &quot;@&quot; &quot;"/>
    <numFmt numFmtId="167" formatCode="&quot; &quot;* #,##0.00&quot;    &quot;;&quot;-&quot;* #,##0.00&quot;    &quot;;&quot; &quot;* &quot;-&quot;#&quot;    &quot;;&quot; &quot;@&quot; &quot;"/>
    <numFmt numFmtId="168" formatCode="#,##0.00&quot; zł&quot;"/>
  </numFmts>
  <fonts count="29">
    <font>
      <sz val="10"/>
      <color theme="1"/>
      <name val="Liberation Sans"/>
      <family val="2"/>
      <charset val="238"/>
    </font>
    <font>
      <sz val="10"/>
      <color theme="1"/>
      <name val="Liberation Sans"/>
      <family val="2"/>
      <charset val="238"/>
    </font>
    <font>
      <b/>
      <sz val="10"/>
      <color theme="1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sz val="10"/>
      <color rgb="FF000000"/>
      <name val="Liberation Sans1"/>
      <charset val="238"/>
    </font>
    <font>
      <sz val="11"/>
      <color rgb="FF000000"/>
      <name val="Czcionka tekstu podstawowego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b/>
      <sz val="18"/>
      <color rgb="FF000000"/>
      <name val="Liberation Sans"/>
      <family val="2"/>
      <charset val="238"/>
    </font>
    <font>
      <b/>
      <sz val="12"/>
      <color rgb="FF000000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i/>
      <u/>
      <sz val="10"/>
      <color theme="1"/>
      <name val="Liberation Sans"/>
      <family val="2"/>
      <charset val="238"/>
    </font>
    <font>
      <b/>
      <sz val="11"/>
      <color rgb="FF000000"/>
      <name val="Czcionka tekstu podstawowego1"/>
      <charset val="238"/>
    </font>
    <font>
      <sz val="11"/>
      <color rgb="FF000000"/>
      <name val="Arial1"/>
      <charset val="238"/>
    </font>
    <font>
      <sz val="11"/>
      <color rgb="FF000000"/>
      <name val="Arial"/>
      <family val="2"/>
      <charset val="238"/>
    </font>
    <font>
      <sz val="11"/>
      <color theme="1"/>
      <name val="Arial1"/>
      <charset val="238"/>
    </font>
    <font>
      <b/>
      <sz val="11"/>
      <color theme="1"/>
      <name val="Arial1"/>
      <charset val="238"/>
    </font>
    <font>
      <b/>
      <sz val="11"/>
      <color rgb="FF000000"/>
      <name val="Arial1"/>
      <charset val="238"/>
    </font>
    <font>
      <sz val="11"/>
      <color rgb="FF666666"/>
      <name val="Arial1"/>
      <charset val="238"/>
    </font>
    <font>
      <sz val="11"/>
      <color rgb="FF000000"/>
      <name val="Czcionka tekstu podstawowego1"/>
      <charset val="238"/>
    </font>
    <font>
      <b/>
      <u/>
      <sz val="11"/>
      <color rgb="FF000000"/>
      <name val="Czcionka tekstu podstawowego1"/>
      <charset val="238"/>
    </font>
    <font>
      <sz val="11"/>
      <color rgb="FF000000"/>
      <name val="F"/>
      <charset val="238"/>
    </font>
    <font>
      <sz val="11"/>
      <color rgb="FF000000"/>
      <name val="Czcionka tekstu podstawowego2"/>
      <charset val="238"/>
    </font>
    <font>
      <sz val="9"/>
      <color rgb="FF000000"/>
      <name val="Czcionka tekstu podstawowego1"/>
      <charset val="238"/>
    </font>
    <font>
      <sz val="10"/>
      <color theme="1"/>
      <name val="Liberation Sans1"/>
      <charset val="238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EEBF7"/>
        <bgColor rgb="FFDEEBF7"/>
      </patternFill>
    </fill>
    <fill>
      <patternFill patternType="solid">
        <fgColor rgb="FFBDD7EE"/>
        <bgColor rgb="FFBDD7EE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E8F2A1"/>
        <bgColor rgb="FFE8F2A1"/>
      </patternFill>
    </fill>
    <fill>
      <patternFill patternType="solid">
        <fgColor rgb="FFBBE6FE"/>
        <bgColor rgb="FFBBE6FE"/>
      </patternFill>
    </fill>
    <fill>
      <patternFill patternType="solid">
        <fgColor rgb="FFD7E4BD"/>
        <bgColor rgb="FFD7E4BD"/>
      </patternFill>
    </fill>
    <fill>
      <patternFill patternType="solid">
        <fgColor rgb="FFFDEADA"/>
        <bgColor rgb="FFFDEADA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22">
    <xf numFmtId="0" fontId="0" fillId="0" borderId="0"/>
    <xf numFmtId="9" fontId="1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Border="0" applyProtection="0"/>
    <xf numFmtId="0" fontId="3" fillId="6" borderId="0"/>
    <xf numFmtId="166" fontId="6" fillId="0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8" borderId="0"/>
    <xf numFmtId="0" fontId="14" fillId="8" borderId="1"/>
    <xf numFmtId="0" fontId="15" fillId="0" borderId="0"/>
    <xf numFmtId="0" fontId="1" fillId="0" borderId="0"/>
    <xf numFmtId="0" fontId="1" fillId="0" borderId="0"/>
    <xf numFmtId="0" fontId="4" fillId="0" borderId="0"/>
  </cellStyleXfs>
  <cellXfs count="98">
    <xf numFmtId="0" fontId="0" fillId="0" borderId="0" xfId="0"/>
    <xf numFmtId="0" fontId="16" fillId="9" borderId="2" xfId="0" applyFont="1" applyFill="1" applyBorder="1" applyAlignment="1" applyProtection="1"/>
    <xf numFmtId="4" fontId="16" fillId="9" borderId="2" xfId="0" applyNumberFormat="1" applyFont="1" applyFill="1" applyBorder="1" applyAlignment="1" applyProtection="1"/>
    <xf numFmtId="0" fontId="16" fillId="9" borderId="3" xfId="0" applyFont="1" applyFill="1" applyBorder="1" applyAlignment="1" applyProtection="1"/>
    <xf numFmtId="0" fontId="17" fillId="0" borderId="2" xfId="0" applyFont="1" applyBorder="1" applyAlignment="1" applyProtection="1"/>
    <xf numFmtId="165" fontId="18" fillId="0" borderId="2" xfId="0" applyNumberFormat="1" applyFont="1" applyBorder="1" applyAlignment="1" applyProtection="1"/>
    <xf numFmtId="0" fontId="18" fillId="0" borderId="2" xfId="0" applyFont="1" applyBorder="1" applyAlignment="1" applyProtection="1"/>
    <xf numFmtId="164" fontId="18" fillId="0" borderId="2" xfId="0" applyNumberFormat="1" applyFont="1" applyBorder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left"/>
    </xf>
    <xf numFmtId="0" fontId="18" fillId="0" borderId="2" xfId="0" applyFont="1" applyBorder="1" applyAlignment="1" applyProtection="1">
      <alignment wrapText="1"/>
    </xf>
    <xf numFmtId="164" fontId="18" fillId="0" borderId="2" xfId="0" applyNumberFormat="1" applyFont="1" applyBorder="1" applyAlignment="1">
      <alignment horizontal="right" wrapText="1"/>
    </xf>
    <xf numFmtId="0" fontId="18" fillId="0" borderId="2" xfId="0" applyFont="1" applyBorder="1" applyAlignment="1" applyProtection="1">
      <alignment horizontal="center"/>
    </xf>
    <xf numFmtId="0" fontId="17" fillId="0" borderId="2" xfId="0" applyFont="1" applyFill="1" applyBorder="1" applyAlignment="1" applyProtection="1"/>
    <xf numFmtId="164" fontId="17" fillId="0" borderId="2" xfId="0" applyNumberFormat="1" applyFont="1" applyFill="1" applyBorder="1" applyAlignment="1" applyProtection="1">
      <alignment horizontal="right"/>
    </xf>
    <xf numFmtId="0" fontId="19" fillId="0" borderId="2" xfId="0" applyFont="1" applyBorder="1" applyAlignment="1" applyProtection="1"/>
    <xf numFmtId="164" fontId="17" fillId="0" borderId="2" xfId="0" applyNumberFormat="1" applyFont="1" applyBorder="1" applyAlignment="1" applyProtection="1">
      <alignment horizontal="right"/>
    </xf>
    <xf numFmtId="165" fontId="19" fillId="10" borderId="2" xfId="0" applyNumberFormat="1" applyFont="1" applyFill="1" applyBorder="1" applyAlignment="1" applyProtection="1"/>
    <xf numFmtId="0" fontId="20" fillId="10" borderId="2" xfId="0" applyFont="1" applyFill="1" applyBorder="1" applyAlignment="1" applyProtection="1"/>
    <xf numFmtId="0" fontId="19" fillId="10" borderId="2" xfId="0" applyFont="1" applyFill="1" applyBorder="1" applyAlignment="1" applyProtection="1"/>
    <xf numFmtId="164" fontId="21" fillId="10" borderId="2" xfId="0" applyNumberFormat="1" applyFont="1" applyFill="1" applyBorder="1" applyAlignment="1" applyProtection="1">
      <alignment horizontal="right"/>
    </xf>
    <xf numFmtId="0" fontId="19" fillId="10" borderId="2" xfId="0" applyFont="1" applyFill="1" applyBorder="1" applyAlignment="1" applyProtection="1">
      <alignment horizontal="center" vertical="center"/>
    </xf>
    <xf numFmtId="165" fontId="19" fillId="0" borderId="2" xfId="0" applyNumberFormat="1" applyFont="1" applyBorder="1" applyAlignment="1" applyProtection="1"/>
    <xf numFmtId="168" fontId="19" fillId="0" borderId="2" xfId="0" applyNumberFormat="1" applyFont="1" applyBorder="1" applyAlignment="1" applyProtection="1"/>
    <xf numFmtId="0" fontId="19" fillId="0" borderId="2" xfId="0" applyFont="1" applyBorder="1" applyAlignment="1" applyProtection="1">
      <alignment horizontal="center" vertical="center"/>
    </xf>
    <xf numFmtId="165" fontId="17" fillId="0" borderId="2" xfId="0" applyNumberFormat="1" applyFont="1" applyBorder="1" applyAlignment="1" applyProtection="1"/>
    <xf numFmtId="168" fontId="17" fillId="0" borderId="2" xfId="0" applyNumberFormat="1" applyFont="1" applyBorder="1" applyAlignment="1" applyProtection="1"/>
    <xf numFmtId="0" fontId="17" fillId="0" borderId="2" xfId="0" applyFont="1" applyBorder="1" applyAlignment="1" applyProtection="1">
      <alignment horizontal="center" vertical="center"/>
    </xf>
    <xf numFmtId="0" fontId="21" fillId="0" borderId="2" xfId="0" applyFont="1" applyFill="1" applyBorder="1" applyAlignment="1" applyProtection="1"/>
    <xf numFmtId="168" fontId="17" fillId="0" borderId="2" xfId="0" applyNumberFormat="1" applyFont="1" applyFill="1" applyBorder="1" applyAlignment="1" applyProtection="1"/>
    <xf numFmtId="0" fontId="17" fillId="11" borderId="2" xfId="0" applyFont="1" applyFill="1" applyBorder="1" applyAlignment="1" applyProtection="1"/>
    <xf numFmtId="168" fontId="17" fillId="11" borderId="2" xfId="0" applyNumberFormat="1" applyFont="1" applyFill="1" applyBorder="1" applyAlignment="1" applyProtection="1"/>
    <xf numFmtId="165" fontId="19" fillId="0" borderId="2" xfId="0" applyNumberFormat="1" applyFont="1" applyFill="1" applyBorder="1" applyAlignment="1" applyProtection="1"/>
    <xf numFmtId="0" fontId="20" fillId="0" borderId="2" xfId="0" applyFont="1" applyFill="1" applyBorder="1" applyAlignment="1" applyProtection="1"/>
    <xf numFmtId="0" fontId="19" fillId="0" borderId="2" xfId="0" applyFont="1" applyFill="1" applyBorder="1" applyAlignment="1" applyProtection="1"/>
    <xf numFmtId="165" fontId="19" fillId="0" borderId="2" xfId="0" applyNumberFormat="1" applyFont="1" applyFill="1" applyBorder="1" applyAlignment="1" applyProtection="1">
      <alignment horizontal="center"/>
    </xf>
    <xf numFmtId="165" fontId="19" fillId="0" borderId="2" xfId="0" applyNumberFormat="1" applyFont="1" applyFill="1" applyBorder="1" applyAlignment="1" applyProtection="1">
      <alignment horizontal="right"/>
    </xf>
    <xf numFmtId="10" fontId="19" fillId="0" borderId="2" xfId="0" applyNumberFormat="1" applyFont="1" applyFill="1" applyBorder="1" applyAlignment="1" applyProtection="1">
      <alignment horizontal="left"/>
    </xf>
    <xf numFmtId="165" fontId="21" fillId="10" borderId="2" xfId="0" applyNumberFormat="1" applyFont="1" applyFill="1" applyBorder="1" applyAlignment="1" applyProtection="1"/>
    <xf numFmtId="0" fontId="21" fillId="10" borderId="2" xfId="0" applyFont="1" applyFill="1" applyBorder="1" applyAlignment="1" applyProtection="1"/>
    <xf numFmtId="168" fontId="21" fillId="10" borderId="2" xfId="0" applyNumberFormat="1" applyFont="1" applyFill="1" applyBorder="1" applyAlignment="1" applyProtection="1"/>
    <xf numFmtId="165" fontId="17" fillId="11" borderId="2" xfId="0" applyNumberFormat="1" applyFont="1" applyFill="1" applyBorder="1" applyAlignment="1" applyProtection="1"/>
    <xf numFmtId="0" fontId="22" fillId="12" borderId="2" xfId="0" applyFont="1" applyFill="1" applyBorder="1" applyAlignment="1" applyProtection="1">
      <alignment horizontal="center" vertical="center"/>
    </xf>
    <xf numFmtId="0" fontId="21" fillId="10" borderId="2" xfId="0" applyFont="1" applyFill="1" applyBorder="1" applyAlignment="1" applyProtection="1">
      <alignment horizontal="center" vertical="center"/>
    </xf>
    <xf numFmtId="0" fontId="21" fillId="0" borderId="2" xfId="0" applyFont="1" applyBorder="1" applyAlignment="1" applyProtection="1"/>
    <xf numFmtId="168" fontId="21" fillId="11" borderId="2" xfId="0" applyNumberFormat="1" applyFont="1" applyFill="1" applyBorder="1" applyAlignment="1" applyProtection="1"/>
    <xf numFmtId="0" fontId="17" fillId="0" borderId="2" xfId="0" applyFont="1" applyBorder="1" applyAlignment="1" applyProtection="1">
      <alignment horizontal="center"/>
    </xf>
    <xf numFmtId="0" fontId="21" fillId="10" borderId="2" xfId="0" applyFont="1" applyFill="1" applyBorder="1" applyAlignment="1" applyProtection="1">
      <alignment horizontal="center"/>
    </xf>
    <xf numFmtId="10" fontId="17" fillId="0" borderId="2" xfId="0" applyNumberFormat="1" applyFont="1" applyBorder="1" applyAlignment="1" applyProtection="1">
      <alignment horizontal="left"/>
    </xf>
    <xf numFmtId="0" fontId="17" fillId="13" borderId="2" xfId="0" applyFont="1" applyFill="1" applyBorder="1" applyAlignment="1" applyProtection="1"/>
    <xf numFmtId="0" fontId="21" fillId="11" borderId="2" xfId="0" applyFont="1" applyFill="1" applyBorder="1" applyAlignment="1" applyProtection="1"/>
    <xf numFmtId="0" fontId="0" fillId="11" borderId="0" xfId="0" applyFill="1" applyAlignment="1" applyProtection="1"/>
    <xf numFmtId="0" fontId="23" fillId="0" borderId="2" xfId="0" applyFont="1" applyBorder="1" applyAlignment="1" applyProtection="1">
      <alignment horizontal="center"/>
    </xf>
    <xf numFmtId="0" fontId="0" fillId="0" borderId="0" xfId="0" applyAlignment="1" applyProtection="1"/>
    <xf numFmtId="0" fontId="17" fillId="11" borderId="2" xfId="0" applyFont="1" applyFill="1" applyBorder="1" applyAlignment="1" applyProtection="1">
      <alignment horizontal="center" vertical="center"/>
    </xf>
    <xf numFmtId="0" fontId="17" fillId="11" borderId="2" xfId="0" applyFont="1" applyFill="1" applyBorder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0" fillId="0" borderId="2" xfId="0" applyBorder="1" applyAlignment="1" applyProtection="1"/>
    <xf numFmtId="4" fontId="21" fillId="10" borderId="2" xfId="0" applyNumberFormat="1" applyFont="1" applyFill="1" applyBorder="1" applyAlignment="1" applyProtection="1"/>
    <xf numFmtId="0" fontId="21" fillId="14" borderId="2" xfId="0" applyFont="1" applyFill="1" applyBorder="1" applyAlignment="1" applyProtection="1"/>
    <xf numFmtId="168" fontId="21" fillId="14" borderId="2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16" fillId="0" borderId="0" xfId="0" applyFont="1" applyAlignment="1" applyProtection="1">
      <alignment wrapText="1"/>
    </xf>
    <xf numFmtId="9" fontId="0" fillId="0" borderId="0" xfId="0" applyNumberFormat="1" applyAlignment="1" applyProtection="1"/>
    <xf numFmtId="0" fontId="16" fillId="0" borderId="2" xfId="0" applyFont="1" applyBorder="1" applyAlignment="1" applyProtection="1">
      <alignment horizontal="left" vertical="center"/>
    </xf>
    <xf numFmtId="0" fontId="16" fillId="0" borderId="2" xfId="0" applyFont="1" applyBorder="1" applyAlignment="1" applyProtection="1">
      <alignment horizontal="center" vertical="center" wrapText="1"/>
    </xf>
    <xf numFmtId="0" fontId="16" fillId="15" borderId="2" xfId="0" applyFont="1" applyFill="1" applyBorder="1" applyAlignment="1" applyProtection="1">
      <alignment horizontal="center" vertical="center" wrapText="1"/>
    </xf>
    <xf numFmtId="9" fontId="16" fillId="16" borderId="2" xfId="0" applyNumberFormat="1" applyFont="1" applyFill="1" applyBorder="1" applyAlignment="1" applyProtection="1">
      <alignment horizontal="center" vertical="center" wrapText="1"/>
    </xf>
    <xf numFmtId="0" fontId="16" fillId="0" borderId="4" xfId="0" applyFont="1" applyBorder="1" applyAlignment="1" applyProtection="1"/>
    <xf numFmtId="166" fontId="26" fillId="0" borderId="2" xfId="9" applyFont="1" applyFill="1" applyBorder="1" applyAlignment="1" applyProtection="1"/>
    <xf numFmtId="166" fontId="16" fillId="15" borderId="4" xfId="0" applyNumberFormat="1" applyFont="1" applyFill="1" applyBorder="1" applyAlignment="1" applyProtection="1">
      <alignment horizontal="center"/>
    </xf>
    <xf numFmtId="9" fontId="0" fillId="16" borderId="4" xfId="0" applyNumberFormat="1" applyFill="1" applyBorder="1" applyAlignment="1" applyProtection="1"/>
    <xf numFmtId="166" fontId="0" fillId="0" borderId="0" xfId="0" applyNumberFormat="1"/>
    <xf numFmtId="0" fontId="16" fillId="0" borderId="2" xfId="0" applyFont="1" applyBorder="1" applyAlignment="1" applyProtection="1">
      <alignment wrapText="1"/>
    </xf>
    <xf numFmtId="166" fontId="27" fillId="15" borderId="2" xfId="0" applyNumberFormat="1" applyFont="1" applyFill="1" applyBorder="1" applyAlignment="1" applyProtection="1">
      <alignment horizontal="center"/>
    </xf>
    <xf numFmtId="9" fontId="28" fillId="0" borderId="0" xfId="1" applyFont="1"/>
    <xf numFmtId="0" fontId="16" fillId="0" borderId="2" xfId="0" applyFont="1" applyBorder="1" applyAlignment="1" applyProtection="1"/>
    <xf numFmtId="0" fontId="16" fillId="0" borderId="5" xfId="0" applyFont="1" applyBorder="1" applyAlignment="1" applyProtection="1"/>
    <xf numFmtId="166" fontId="27" fillId="15" borderId="5" xfId="0" applyNumberFormat="1" applyFont="1" applyFill="1" applyBorder="1" applyAlignment="1" applyProtection="1">
      <alignment horizontal="center"/>
    </xf>
    <xf numFmtId="9" fontId="0" fillId="16" borderId="6" xfId="0" applyNumberFormat="1" applyFill="1" applyBorder="1" applyAlignment="1" applyProtection="1"/>
    <xf numFmtId="166" fontId="16" fillId="0" borderId="2" xfId="9" applyFont="1" applyFill="1" applyBorder="1" applyAlignment="1" applyProtection="1"/>
    <xf numFmtId="9" fontId="0" fillId="16" borderId="2" xfId="0" applyNumberFormat="1" applyFill="1" applyBorder="1" applyAlignment="1" applyProtection="1"/>
    <xf numFmtId="0" fontId="0" fillId="0" borderId="7" xfId="0" applyBorder="1" applyAlignment="1" applyProtection="1"/>
    <xf numFmtId="0" fontId="27" fillId="0" borderId="7" xfId="0" applyFont="1" applyBorder="1" applyAlignment="1" applyProtection="1">
      <alignment horizontal="center"/>
    </xf>
    <xf numFmtId="0" fontId="16" fillId="0" borderId="2" xfId="0" applyFont="1" applyBorder="1" applyAlignment="1" applyProtection="1">
      <alignment vertical="center" wrapText="1"/>
    </xf>
    <xf numFmtId="0" fontId="23" fillId="0" borderId="4" xfId="0" applyFont="1" applyBorder="1" applyAlignment="1" applyProtection="1"/>
    <xf numFmtId="166" fontId="26" fillId="0" borderId="4" xfId="9" applyFont="1" applyFill="1" applyBorder="1" applyAlignment="1" applyProtection="1">
      <alignment horizontal="center"/>
    </xf>
    <xf numFmtId="166" fontId="27" fillId="15" borderId="4" xfId="0" applyNumberFormat="1" applyFont="1" applyFill="1" applyBorder="1" applyAlignment="1" applyProtection="1">
      <alignment horizontal="center"/>
    </xf>
    <xf numFmtId="9" fontId="16" fillId="16" borderId="4" xfId="0" applyNumberFormat="1" applyFont="1" applyFill="1" applyBorder="1" applyAlignment="1" applyProtection="1"/>
    <xf numFmtId="0" fontId="23" fillId="0" borderId="2" xfId="0" applyFont="1" applyBorder="1" applyAlignment="1" applyProtection="1"/>
    <xf numFmtId="9" fontId="16" fillId="16" borderId="2" xfId="0" applyNumberFormat="1" applyFont="1" applyFill="1" applyBorder="1" applyAlignment="1" applyProtection="1"/>
    <xf numFmtId="0" fontId="23" fillId="0" borderId="5" xfId="0" applyFont="1" applyBorder="1" applyAlignment="1" applyProtection="1"/>
    <xf numFmtId="166" fontId="26" fillId="0" borderId="5" xfId="9" applyFont="1" applyFill="1" applyBorder="1" applyAlignment="1" applyProtection="1"/>
    <xf numFmtId="9" fontId="16" fillId="16" borderId="5" xfId="0" applyNumberFormat="1" applyFont="1" applyFill="1" applyBorder="1" applyAlignment="1" applyProtection="1"/>
    <xf numFmtId="166" fontId="23" fillId="15" borderId="2" xfId="0" applyNumberFormat="1" applyFont="1" applyFill="1" applyBorder="1" applyAlignment="1" applyProtection="1">
      <alignment horizontal="center"/>
    </xf>
    <xf numFmtId="167" fontId="0" fillId="0" borderId="0" xfId="0" applyNumberFormat="1"/>
    <xf numFmtId="0" fontId="24" fillId="0" borderId="0" xfId="0" applyFont="1" applyFill="1" applyAlignment="1" applyProtection="1">
      <alignment horizontal="center" vertical="center" wrapText="1"/>
    </xf>
  </cellXfs>
  <cellStyles count="22">
    <cellStyle name="Accent" xfId="2" xr:uid="{8581BFD6-E05C-41B5-B474-8F2802DEB45D}"/>
    <cellStyle name="Accent 1" xfId="3" xr:uid="{1A942037-2D8C-473A-80DE-4C7169CB3069}"/>
    <cellStyle name="Accent 2" xfId="4" xr:uid="{5C18BCDF-8E76-487A-BC13-D6D45196FE11}"/>
    <cellStyle name="Accent 3" xfId="5" xr:uid="{2C5D9B6C-0880-4802-B511-A17B06CA4262}"/>
    <cellStyle name="Bad" xfId="6" xr:uid="{617D38A8-57AC-4B39-95C5-44E4F4A69E94}"/>
    <cellStyle name="Default" xfId="7" xr:uid="{54BC3265-6940-454F-8432-1BB9ED1C7C95}"/>
    <cellStyle name="Error" xfId="8" xr:uid="{A8A1F5A8-0B7B-4E20-81D3-BABEBE225968}"/>
    <cellStyle name="Excel Built-in Comma" xfId="9" xr:uid="{22CA0320-B260-4754-94CB-55A052D6B2E7}"/>
    <cellStyle name="Footnote" xfId="10" xr:uid="{B60C69CA-3044-4B29-9A3D-949635CA4960}"/>
    <cellStyle name="Good" xfId="11" xr:uid="{C0F446B8-A5C4-4E38-B964-05702F74A824}"/>
    <cellStyle name="Heading" xfId="12" xr:uid="{3952BD39-DB80-437A-B98C-701BDE3C8338}"/>
    <cellStyle name="Heading 1" xfId="13" xr:uid="{69F762DD-D0F2-451E-BBFB-14A24FF47909}"/>
    <cellStyle name="Heading 2" xfId="14" xr:uid="{8F9B9592-FC71-4353-B7F5-8AF147FF0252}"/>
    <cellStyle name="Hyperlink" xfId="15" xr:uid="{1C2B3362-6AF4-422D-AABE-7612539357A2}"/>
    <cellStyle name="Neutral" xfId="16" xr:uid="{CC9AE52B-6A50-488A-A297-40F2F799B71E}"/>
    <cellStyle name="Normalny" xfId="0" builtinId="0" customBuiltin="1"/>
    <cellStyle name="Note" xfId="17" xr:uid="{04871AA2-A34C-4159-885E-4F1A623B5B5B}"/>
    <cellStyle name="Procentowy" xfId="1" builtinId="5" customBuiltin="1"/>
    <cellStyle name="Result" xfId="18" xr:uid="{30FB5444-2BD1-4F19-9E6D-C10CFE1E4EB8}"/>
    <cellStyle name="Status" xfId="19" xr:uid="{50BA44A3-FB55-463A-B96E-A9E6A76DB74D}"/>
    <cellStyle name="Text" xfId="20" xr:uid="{194E24F0-A7A1-402C-B340-D21CECB6FB94}"/>
    <cellStyle name="Warning" xfId="21" xr:uid="{64976739-F68C-4CCD-B821-893E39F61B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625B71-C646-4140-8A38-1F196106F3B1}" name="__Anonymous_Sheet_DB__0" displayName="__Anonymous_Sheet_DB__0" ref="A1:G241" totalsRowShown="0">
  <autoFilter ref="A1:G241" xr:uid="{3728282B-6FDC-41EF-AA3F-6D82AF76F7B4}"/>
  <tableColumns count="7">
    <tableColumn id="1" xr3:uid="{A633ABA0-9858-4CA8-BE6C-6B4EF4D58FD8}" name="Lp"/>
    <tableColumn id="2" xr3:uid="{75FDE9EE-2820-4F1A-A22D-6458AD1A1037}" name="Data księgowania"/>
    <tableColumn id="3" xr3:uid="{3A826C3D-28C9-4DED-A247-64B501A37657}" name="Nazwa"/>
    <tableColumn id="4" xr3:uid="{41F451C4-0688-42D4-8494-E8DA36E0C51D}" name="Opis"/>
    <tableColumn id="5" xr3:uid="{C34C5C77-F3A2-442C-95D9-C94316BE44C5}" name="Kwota"/>
    <tableColumn id="6" xr3:uid="{3ECAF2F4-3FD5-441C-A6B7-1071A3B45D2B}" name="Symbol budżetu"/>
    <tableColumn id="7" xr3:uid="{3058CEFB-6AFC-425A-958E-6740D996ED13}" name="Pozycja budżetu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B9A85-06CA-4FC7-AECE-9D29F6DC8110}">
  <dimension ref="A1:G304"/>
  <sheetViews>
    <sheetView workbookViewId="0"/>
  </sheetViews>
  <sheetFormatPr defaultRowHeight="12.75"/>
  <cols>
    <col min="1" max="1" width="6" style="53" customWidth="1"/>
    <col min="2" max="2" width="16.88671875" style="53" customWidth="1"/>
    <col min="3" max="3" width="36" style="53" customWidth="1"/>
    <col min="4" max="4" width="66.33203125" style="53" customWidth="1"/>
    <col min="5" max="5" width="19.109375" style="53" customWidth="1"/>
    <col min="6" max="6" width="14.109375" style="53" customWidth="1"/>
    <col min="7" max="7" width="41.5546875" style="53" customWidth="1"/>
    <col min="8" max="8" width="8.88671875" customWidth="1"/>
  </cols>
  <sheetData>
    <row r="1" spans="1:7" ht="13.8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</row>
    <row r="2" spans="1:7" ht="13.8">
      <c r="A2" s="4">
        <v>1</v>
      </c>
      <c r="B2" s="5">
        <v>45536</v>
      </c>
      <c r="C2" s="6"/>
      <c r="D2" s="6" t="s">
        <v>7</v>
      </c>
      <c r="E2" s="7">
        <v>24155.16</v>
      </c>
      <c r="F2" s="8" t="s">
        <v>8</v>
      </c>
      <c r="G2" s="9" t="str">
        <f>VLOOKUP(F2,'2425'!E:I,5,0)</f>
        <v>1.Bilans otwarcia (środki na koncie 1.09.2024)</v>
      </c>
    </row>
    <row r="3" spans="1:7" ht="13.8">
      <c r="A3" s="4">
        <v>2</v>
      </c>
      <c r="B3" s="5">
        <v>45553</v>
      </c>
      <c r="C3" s="6" t="s">
        <v>9</v>
      </c>
      <c r="D3" s="10" t="s">
        <v>10</v>
      </c>
      <c r="E3" s="11">
        <v>-564.34</v>
      </c>
      <c r="F3" s="8" t="s">
        <v>11</v>
      </c>
      <c r="G3" s="9" t="str">
        <f>VLOOKUP(F3,'2425'!E:I,5,0)</f>
        <v>6.Wyposażenie szkoły - Lekki tornister (podręczniki w pracowniach)</v>
      </c>
    </row>
    <row r="4" spans="1:7" ht="27.6">
      <c r="A4" s="4">
        <v>3</v>
      </c>
      <c r="B4" s="5">
        <v>45561</v>
      </c>
      <c r="C4" s="6" t="s">
        <v>13</v>
      </c>
      <c r="D4" s="10" t="s">
        <v>14</v>
      </c>
      <c r="E4" s="11">
        <v>-999.96</v>
      </c>
      <c r="F4" s="8" t="s">
        <v>11</v>
      </c>
      <c r="G4" s="9" t="str">
        <f>VLOOKUP(F4,'2425'!E:I,5,0)</f>
        <v>6.Wyposażenie szkoły - Lekki tornister (podręczniki w pracowniach)</v>
      </c>
    </row>
    <row r="5" spans="1:7" ht="13.8">
      <c r="A5" s="4">
        <v>4</v>
      </c>
      <c r="B5" s="5">
        <v>45561</v>
      </c>
      <c r="C5" s="6" t="s">
        <v>15</v>
      </c>
      <c r="D5" s="6" t="s">
        <v>16</v>
      </c>
      <c r="E5" s="7">
        <v>-500</v>
      </c>
      <c r="F5" s="12" t="s">
        <v>17</v>
      </c>
      <c r="G5" s="9" t="str">
        <f>VLOOKUP(F5,'2425'!E:I,5,0)</f>
        <v>10.Wyposażenie szkoły - wyposażenie pracowni</v>
      </c>
    </row>
    <row r="6" spans="1:7" ht="13.8">
      <c r="A6" s="4">
        <v>5</v>
      </c>
      <c r="B6" s="5">
        <v>45561</v>
      </c>
      <c r="C6" s="6" t="s">
        <v>19</v>
      </c>
      <c r="D6" s="6" t="s">
        <v>20</v>
      </c>
      <c r="E6" s="11">
        <v>-1189.72</v>
      </c>
      <c r="F6" s="8" t="s">
        <v>11</v>
      </c>
      <c r="G6" s="9" t="str">
        <f>VLOOKUP(F6,'2425'!E:I,5,0)</f>
        <v>6.Wyposażenie szkoły - Lekki tornister (podręczniki w pracowniach)</v>
      </c>
    </row>
    <row r="7" spans="1:7" ht="13.8">
      <c r="A7" s="4">
        <v>6</v>
      </c>
      <c r="B7" s="5">
        <v>45565</v>
      </c>
      <c r="C7" s="6"/>
      <c r="D7" s="6" t="s">
        <v>21</v>
      </c>
      <c r="E7" s="7">
        <v>-8</v>
      </c>
      <c r="F7" s="8" t="s">
        <v>22</v>
      </c>
      <c r="G7" s="9" t="str">
        <f>VLOOKUP(F7,'2425'!E:I,5,0)</f>
        <v>16.Koszty bankowe / odsetki od salda</v>
      </c>
    </row>
    <row r="8" spans="1:7" ht="13.8">
      <c r="A8" s="4">
        <v>7</v>
      </c>
      <c r="B8" s="5">
        <v>45565</v>
      </c>
      <c r="C8" s="13"/>
      <c r="D8" s="13" t="s">
        <v>21</v>
      </c>
      <c r="E8" s="14">
        <v>-1.4</v>
      </c>
      <c r="F8" s="8" t="s">
        <v>22</v>
      </c>
      <c r="G8" s="9" t="str">
        <f>VLOOKUP(F8,'2425'!E:I,5,0)</f>
        <v>16.Koszty bankowe / odsetki od salda</v>
      </c>
    </row>
    <row r="9" spans="1:7" ht="13.8">
      <c r="A9" s="4">
        <v>8</v>
      </c>
      <c r="B9" s="5">
        <v>45565</v>
      </c>
      <c r="C9" s="15" t="s">
        <v>13</v>
      </c>
      <c r="D9" s="10" t="s">
        <v>24</v>
      </c>
      <c r="E9" s="16">
        <v>-204.2</v>
      </c>
      <c r="F9" s="8" t="s">
        <v>11</v>
      </c>
      <c r="G9" s="9" t="str">
        <f>VLOOKUP(F9,'2425'!E:I,5,0)</f>
        <v>6.Wyposażenie szkoły - Lekki tornister (podręczniki w pracowniach)</v>
      </c>
    </row>
    <row r="10" spans="1:7" ht="13.8">
      <c r="A10" s="4">
        <v>9</v>
      </c>
      <c r="B10" s="5">
        <v>45565</v>
      </c>
      <c r="C10" s="15"/>
      <c r="D10" s="15" t="s">
        <v>21</v>
      </c>
      <c r="E10" s="16">
        <v>-4.2</v>
      </c>
      <c r="F10" s="8" t="s">
        <v>22</v>
      </c>
      <c r="G10" s="9" t="str">
        <f>VLOOKUP(F10,'2425'!E:I,5,0)</f>
        <v>16.Koszty bankowe / odsetki od salda</v>
      </c>
    </row>
    <row r="11" spans="1:7" ht="13.8">
      <c r="A11" s="4">
        <v>10</v>
      </c>
      <c r="B11" s="5">
        <v>45565</v>
      </c>
      <c r="C11" s="15"/>
      <c r="D11" s="15" t="s">
        <v>21</v>
      </c>
      <c r="E11" s="16">
        <v>-15</v>
      </c>
      <c r="F11" s="8" t="s">
        <v>22</v>
      </c>
      <c r="G11" s="9" t="str">
        <f>VLOOKUP(F11,'2425'!E:I,5,0)</f>
        <v>16.Koszty bankowe / odsetki od salda</v>
      </c>
    </row>
    <row r="12" spans="1:7" ht="13.8">
      <c r="A12" s="4">
        <v>11</v>
      </c>
      <c r="B12" s="5">
        <v>45565</v>
      </c>
      <c r="C12" s="15"/>
      <c r="D12" s="15" t="s">
        <v>25</v>
      </c>
      <c r="E12" s="16">
        <v>0.22</v>
      </c>
      <c r="F12" s="8" t="s">
        <v>22</v>
      </c>
      <c r="G12" s="9" t="str">
        <f>VLOOKUP(F12,'2425'!E:I,5,0)</f>
        <v>16.Koszty bankowe / odsetki od salda</v>
      </c>
    </row>
    <row r="13" spans="1:7" ht="13.8">
      <c r="A13" s="4">
        <v>12</v>
      </c>
      <c r="B13" s="17"/>
      <c r="C13" s="18" t="s">
        <v>26</v>
      </c>
      <c r="D13" s="19"/>
      <c r="E13" s="20">
        <v>14055</v>
      </c>
      <c r="F13" s="21" t="s">
        <v>27</v>
      </c>
      <c r="G13" s="9" t="str">
        <f>VLOOKUP(F13,'2425'!E:I,5,0)</f>
        <v>2.Wpływy składkowe od 1/09/2024</v>
      </c>
    </row>
    <row r="14" spans="1:7" ht="13.8">
      <c r="A14" s="4">
        <v>13</v>
      </c>
      <c r="B14" s="22">
        <v>45572</v>
      </c>
      <c r="C14" s="15" t="s">
        <v>13</v>
      </c>
      <c r="D14" s="15" t="s">
        <v>28</v>
      </c>
      <c r="E14" s="23">
        <v>-258.95999999999998</v>
      </c>
      <c r="F14" s="24" t="s">
        <v>29</v>
      </c>
      <c r="G14" s="9" t="str">
        <f>VLOOKUP(F14,'2425'!E:I,5,0)</f>
        <v>14.Dzień Edukacji i zakończenie roku szkolnego</v>
      </c>
    </row>
    <row r="15" spans="1:7" ht="13.8">
      <c r="A15" s="4">
        <v>14</v>
      </c>
      <c r="B15" s="25">
        <v>45574</v>
      </c>
      <c r="C15" s="4" t="s">
        <v>31</v>
      </c>
      <c r="D15" s="4" t="s">
        <v>32</v>
      </c>
      <c r="E15" s="26">
        <v>-200</v>
      </c>
      <c r="F15" s="27" t="s">
        <v>33</v>
      </c>
      <c r="G15" s="9" t="str">
        <f>VLOOKUP(F15,'2425'!E:I,5,0)</f>
        <v>3.Dofinansowania wydarzeń klasowych, szkolnych, integracyjnych</v>
      </c>
    </row>
    <row r="16" spans="1:7" ht="13.8">
      <c r="A16" s="4">
        <v>15</v>
      </c>
      <c r="B16" s="25">
        <v>45574</v>
      </c>
      <c r="C16" s="15" t="s">
        <v>13</v>
      </c>
      <c r="D16" s="4" t="s">
        <v>35</v>
      </c>
      <c r="E16" s="26">
        <v>-69.989999999999995</v>
      </c>
      <c r="F16" s="24" t="s">
        <v>29</v>
      </c>
      <c r="G16" s="9" t="str">
        <f>VLOOKUP(F16,'2425'!E:I,5,0)</f>
        <v>14.Dzień Edukacji i zakończenie roku szkolnego</v>
      </c>
    </row>
    <row r="17" spans="1:7" ht="13.8">
      <c r="A17" s="4">
        <v>16</v>
      </c>
      <c r="B17" s="25">
        <v>45574</v>
      </c>
      <c r="C17" s="4" t="s">
        <v>36</v>
      </c>
      <c r="D17" s="4" t="s">
        <v>37</v>
      </c>
      <c r="E17" s="26">
        <v>-51.96</v>
      </c>
      <c r="F17" s="24" t="s">
        <v>29</v>
      </c>
      <c r="G17" s="9" t="str">
        <f>VLOOKUP(F17,'2425'!E:I,5,0)</f>
        <v>14.Dzień Edukacji i zakończenie roku szkolnego</v>
      </c>
    </row>
    <row r="18" spans="1:7" ht="13.8">
      <c r="A18" s="4">
        <v>17</v>
      </c>
      <c r="B18" s="25">
        <v>45574</v>
      </c>
      <c r="C18" s="4"/>
      <c r="D18" s="10" t="s">
        <v>38</v>
      </c>
      <c r="E18" s="26">
        <v>-592.20000000000005</v>
      </c>
      <c r="F18" s="8" t="s">
        <v>11</v>
      </c>
      <c r="G18" s="9" t="str">
        <f>VLOOKUP(F18,'2425'!E:I,5,0)</f>
        <v>6.Wyposażenie szkoły - Lekki tornister (podręczniki w pracowniach)</v>
      </c>
    </row>
    <row r="19" spans="1:7" ht="13.8">
      <c r="A19" s="4">
        <v>18</v>
      </c>
      <c r="B19" s="25">
        <v>45581</v>
      </c>
      <c r="C19" s="4" t="s">
        <v>39</v>
      </c>
      <c r="D19" s="4" t="s">
        <v>40</v>
      </c>
      <c r="E19" s="26">
        <v>-1548.4</v>
      </c>
      <c r="F19" s="27" t="s">
        <v>41</v>
      </c>
      <c r="G19" s="9" t="str">
        <f>VLOOKUP(F19,'2425'!E:I,5,0)</f>
        <v>13.Ślubowanie klas pierwszych</v>
      </c>
    </row>
    <row r="20" spans="1:7" ht="13.8">
      <c r="A20" s="4">
        <v>19</v>
      </c>
      <c r="B20" s="25">
        <v>45594</v>
      </c>
      <c r="C20" s="4" t="s">
        <v>43</v>
      </c>
      <c r="D20" s="4" t="s">
        <v>44</v>
      </c>
      <c r="E20" s="26">
        <v>-22</v>
      </c>
      <c r="F20" s="12" t="s">
        <v>17</v>
      </c>
      <c r="G20" s="9" t="str">
        <f>VLOOKUP(F20,'2425'!E:I,5,0)</f>
        <v>10.Wyposażenie szkoły - wyposażenie pracowni</v>
      </c>
    </row>
    <row r="21" spans="1:7" ht="13.8">
      <c r="A21" s="4">
        <v>20</v>
      </c>
      <c r="B21" s="25">
        <v>45594</v>
      </c>
      <c r="C21" s="4" t="s">
        <v>36</v>
      </c>
      <c r="D21" s="4" t="s">
        <v>45</v>
      </c>
      <c r="E21" s="26">
        <v>-54.9</v>
      </c>
      <c r="F21" s="24" t="s">
        <v>29</v>
      </c>
      <c r="G21" s="9" t="str">
        <f>VLOOKUP(F21,'2425'!E:I,5,0)</f>
        <v>14.Dzień Edukacji i zakończenie roku szkolnego</v>
      </c>
    </row>
    <row r="22" spans="1:7" ht="13.8">
      <c r="A22" s="4">
        <v>21</v>
      </c>
      <c r="B22" s="25">
        <v>45596</v>
      </c>
      <c r="C22" s="4"/>
      <c r="D22" s="4" t="s">
        <v>21</v>
      </c>
      <c r="E22" s="26">
        <v>-16</v>
      </c>
      <c r="F22" s="8" t="s">
        <v>22</v>
      </c>
      <c r="G22" s="9" t="str">
        <f>VLOOKUP(F22,'2425'!E:I,5,0)</f>
        <v>16.Koszty bankowe / odsetki od salda</v>
      </c>
    </row>
    <row r="23" spans="1:7" ht="13.8">
      <c r="A23" s="4">
        <v>22</v>
      </c>
      <c r="B23" s="25">
        <v>45596</v>
      </c>
      <c r="C23" s="28"/>
      <c r="D23" s="13" t="s">
        <v>21</v>
      </c>
      <c r="E23" s="29">
        <v>-0.7</v>
      </c>
      <c r="F23" s="8" t="s">
        <v>22</v>
      </c>
      <c r="G23" s="9" t="str">
        <f>VLOOKUP(F23,'2425'!E:I,5,0)</f>
        <v>16.Koszty bankowe / odsetki od salda</v>
      </c>
    </row>
    <row r="24" spans="1:7" ht="13.8">
      <c r="A24" s="4">
        <v>23</v>
      </c>
      <c r="B24" s="25">
        <v>45596</v>
      </c>
      <c r="C24" s="30"/>
      <c r="D24" s="4" t="s">
        <v>21</v>
      </c>
      <c r="E24" s="31">
        <v>-3</v>
      </c>
      <c r="F24" s="8" t="s">
        <v>22</v>
      </c>
      <c r="G24" s="9" t="str">
        <f>VLOOKUP(F24,'2425'!E:I,5,0)</f>
        <v>16.Koszty bankowe / odsetki od salda</v>
      </c>
    </row>
    <row r="25" spans="1:7" ht="13.8">
      <c r="A25" s="4">
        <v>24</v>
      </c>
      <c r="B25" s="25">
        <v>45596</v>
      </c>
      <c r="C25" s="30"/>
      <c r="D25" s="15" t="s">
        <v>25</v>
      </c>
      <c r="E25" s="31">
        <v>0.33</v>
      </c>
      <c r="F25" s="8" t="s">
        <v>22</v>
      </c>
      <c r="G25" s="9" t="str">
        <f>VLOOKUP(F25,'2425'!E:I,5,0)</f>
        <v>16.Koszty bankowe / odsetki od salda</v>
      </c>
    </row>
    <row r="26" spans="1:7" ht="13.8">
      <c r="A26" s="4">
        <v>25</v>
      </c>
      <c r="B26" s="25">
        <v>45596</v>
      </c>
      <c r="C26" s="30"/>
      <c r="D26" s="4" t="s">
        <v>21</v>
      </c>
      <c r="E26" s="31">
        <v>-15</v>
      </c>
      <c r="F26" s="8" t="s">
        <v>22</v>
      </c>
      <c r="G26" s="9" t="str">
        <f>VLOOKUP(F26,'2425'!E:I,5,0)</f>
        <v>16.Koszty bankowe / odsetki od salda</v>
      </c>
    </row>
    <row r="27" spans="1:7" ht="13.8">
      <c r="A27" s="4">
        <v>26</v>
      </c>
      <c r="B27" s="17"/>
      <c r="C27" s="18" t="s">
        <v>26</v>
      </c>
      <c r="D27" s="19"/>
      <c r="E27" s="20">
        <v>9235</v>
      </c>
      <c r="F27" s="21" t="s">
        <v>27</v>
      </c>
      <c r="G27" s="9" t="str">
        <f>VLOOKUP(F27,'2425'!E:I,5,0)</f>
        <v>2.Wpływy składkowe od 1/09/2024</v>
      </c>
    </row>
    <row r="28" spans="1:7" ht="13.8">
      <c r="A28" s="4">
        <v>27</v>
      </c>
      <c r="B28" s="32">
        <v>45600</v>
      </c>
      <c r="C28" s="33" t="s">
        <v>46</v>
      </c>
      <c r="D28" s="34" t="s">
        <v>47</v>
      </c>
      <c r="E28" s="14">
        <v>-90</v>
      </c>
      <c r="F28" s="35" t="s">
        <v>33</v>
      </c>
      <c r="G28" s="9" t="str">
        <f>VLOOKUP(F28,'2425'!E:I,5,0)</f>
        <v>3.Dofinansowania wydarzeń klasowych, szkolnych, integracyjnych</v>
      </c>
    </row>
    <row r="29" spans="1:7" ht="13.8">
      <c r="A29" s="4">
        <v>28</v>
      </c>
      <c r="B29" s="32">
        <v>45604</v>
      </c>
      <c r="C29" s="33" t="s">
        <v>48</v>
      </c>
      <c r="D29" s="34" t="s">
        <v>49</v>
      </c>
      <c r="E29" s="14">
        <v>-232</v>
      </c>
      <c r="F29" s="27" t="s">
        <v>41</v>
      </c>
      <c r="G29" s="9" t="str">
        <f>VLOOKUP(F29,'2425'!E:I,5,0)</f>
        <v>13.Ślubowanie klas pierwszych</v>
      </c>
    </row>
    <row r="30" spans="1:7" ht="13.8">
      <c r="A30" s="4">
        <v>29</v>
      </c>
      <c r="B30" s="36" t="s">
        <v>50</v>
      </c>
      <c r="C30" s="33" t="s">
        <v>51</v>
      </c>
      <c r="D30" s="34" t="s">
        <v>52</v>
      </c>
      <c r="E30" s="14">
        <v>-72.48</v>
      </c>
      <c r="F30" s="35" t="s">
        <v>33</v>
      </c>
      <c r="G30" s="9" t="str">
        <f>VLOOKUP(F30,'2425'!E:I,5,0)</f>
        <v>3.Dofinansowania wydarzeń klasowych, szkolnych, integracyjnych</v>
      </c>
    </row>
    <row r="31" spans="1:7" ht="13.8">
      <c r="A31" s="4">
        <v>30</v>
      </c>
      <c r="B31" s="32">
        <v>45621</v>
      </c>
      <c r="C31" s="33"/>
      <c r="D31" s="34" t="s">
        <v>53</v>
      </c>
      <c r="E31" s="14">
        <v>-582.83000000000004</v>
      </c>
      <c r="F31" s="35" t="s">
        <v>54</v>
      </c>
      <c r="G31" s="9" t="str">
        <f>VLOOKUP(F31,'2425'!E:I,5,0)</f>
        <v>15.Wsparcie działalności samorządów (w tym garażówka)</v>
      </c>
    </row>
    <row r="32" spans="1:7" ht="13.8">
      <c r="A32" s="4">
        <v>31</v>
      </c>
      <c r="B32" s="32">
        <v>45624</v>
      </c>
      <c r="C32" s="33"/>
      <c r="D32" s="34" t="s">
        <v>56</v>
      </c>
      <c r="E32" s="14">
        <v>94.8</v>
      </c>
      <c r="F32" s="35" t="s">
        <v>54</v>
      </c>
      <c r="G32" s="9" t="str">
        <f>VLOOKUP(F32,'2425'!E:I,5,0)</f>
        <v>15.Wsparcie działalności samorządów (w tym garażówka)</v>
      </c>
    </row>
    <row r="33" spans="1:7" ht="13.8">
      <c r="A33" s="4">
        <v>32</v>
      </c>
      <c r="B33" s="32">
        <v>45625</v>
      </c>
      <c r="C33" s="33"/>
      <c r="D33" s="4" t="s">
        <v>21</v>
      </c>
      <c r="E33" s="14">
        <v>-6</v>
      </c>
      <c r="F33" s="8" t="s">
        <v>22</v>
      </c>
      <c r="G33" s="9" t="str">
        <f>VLOOKUP(F33,'2425'!E:I,5,0)</f>
        <v>16.Koszty bankowe / odsetki od salda</v>
      </c>
    </row>
    <row r="34" spans="1:7" ht="13.8">
      <c r="A34" s="4">
        <v>33</v>
      </c>
      <c r="B34" s="32">
        <v>45625</v>
      </c>
      <c r="C34" s="33"/>
      <c r="D34" s="13" t="s">
        <v>21</v>
      </c>
      <c r="E34" s="14">
        <v>-0.7</v>
      </c>
      <c r="F34" s="8" t="s">
        <v>22</v>
      </c>
      <c r="G34" s="9" t="str">
        <f>VLOOKUP(F34,'2425'!E:I,5,0)</f>
        <v>16.Koszty bankowe / odsetki od salda</v>
      </c>
    </row>
    <row r="35" spans="1:7" ht="13.8">
      <c r="A35" s="4">
        <v>34</v>
      </c>
      <c r="B35" s="32">
        <v>45625</v>
      </c>
      <c r="C35" s="33"/>
      <c r="D35" s="4" t="s">
        <v>21</v>
      </c>
      <c r="E35" s="14">
        <v>-1.8</v>
      </c>
      <c r="F35" s="8" t="s">
        <v>22</v>
      </c>
      <c r="G35" s="9" t="str">
        <f>VLOOKUP(F35,'2425'!E:I,5,0)</f>
        <v>16.Koszty bankowe / odsetki od salda</v>
      </c>
    </row>
    <row r="36" spans="1:7" ht="13.8">
      <c r="A36" s="4">
        <v>35</v>
      </c>
      <c r="B36" s="32">
        <v>45626</v>
      </c>
      <c r="C36" s="33"/>
      <c r="D36" s="15" t="s">
        <v>25</v>
      </c>
      <c r="E36" s="14">
        <v>0.36</v>
      </c>
      <c r="F36" s="8" t="s">
        <v>22</v>
      </c>
      <c r="G36" s="9" t="str">
        <f>VLOOKUP(F36,'2425'!E:I,5,0)</f>
        <v>16.Koszty bankowe / odsetki od salda</v>
      </c>
    </row>
    <row r="37" spans="1:7" ht="13.8">
      <c r="A37" s="4">
        <v>36</v>
      </c>
      <c r="B37" s="32">
        <v>45626</v>
      </c>
      <c r="C37" s="33"/>
      <c r="D37" s="4" t="s">
        <v>21</v>
      </c>
      <c r="E37" s="14">
        <v>-15</v>
      </c>
      <c r="F37" s="8" t="s">
        <v>22</v>
      </c>
      <c r="G37" s="9" t="str">
        <f>VLOOKUP(F37,'2425'!E:I,5,0)</f>
        <v>16.Koszty bankowe / odsetki od salda</v>
      </c>
    </row>
    <row r="38" spans="1:7" ht="13.8">
      <c r="A38" s="4">
        <v>37</v>
      </c>
      <c r="B38" s="17"/>
      <c r="C38" s="18" t="s">
        <v>26</v>
      </c>
      <c r="D38" s="19"/>
      <c r="E38" s="20">
        <v>5480</v>
      </c>
      <c r="F38" s="21" t="s">
        <v>27</v>
      </c>
      <c r="G38" s="9" t="str">
        <f>VLOOKUP(F38,'2425'!E:I,5,0)</f>
        <v>2.Wpływy składkowe od 1/09/2024</v>
      </c>
    </row>
    <row r="39" spans="1:7" ht="13.8">
      <c r="A39" s="4">
        <v>38</v>
      </c>
      <c r="B39" s="32">
        <v>45628</v>
      </c>
      <c r="C39" s="34" t="s">
        <v>15</v>
      </c>
      <c r="D39" s="34" t="s">
        <v>57</v>
      </c>
      <c r="E39" s="14">
        <v>-278</v>
      </c>
      <c r="F39" s="35" t="s">
        <v>58</v>
      </c>
      <c r="G39" s="9" t="str">
        <f>VLOOKUP(F39,'2425'!E:I,5,0)</f>
        <v>18. Inwestycje</v>
      </c>
    </row>
    <row r="40" spans="1:7" ht="13.8">
      <c r="A40" s="4">
        <v>39</v>
      </c>
      <c r="B40" s="32">
        <v>45628</v>
      </c>
      <c r="C40" s="4" t="s">
        <v>36</v>
      </c>
      <c r="D40" s="34" t="s">
        <v>60</v>
      </c>
      <c r="E40" s="14">
        <v>-81.53</v>
      </c>
      <c r="F40" s="35" t="s">
        <v>54</v>
      </c>
      <c r="G40" s="9" t="str">
        <f>VLOOKUP(F40,'2425'!E:I,5,0)</f>
        <v>15.Wsparcie działalności samorządów (w tym garażówka)</v>
      </c>
    </row>
    <row r="41" spans="1:7" ht="13.8">
      <c r="A41" s="4">
        <v>40</v>
      </c>
      <c r="B41" s="32">
        <v>45628</v>
      </c>
      <c r="C41" s="34" t="s">
        <v>15</v>
      </c>
      <c r="D41" s="34" t="s">
        <v>61</v>
      </c>
      <c r="E41" s="14">
        <v>-74.45</v>
      </c>
      <c r="F41" s="35" t="s">
        <v>62</v>
      </c>
      <c r="G41" s="9" t="str">
        <f>VLOOKUP(F41,'2425'!E:I,5,0)</f>
        <v>4.Nagrody w konkursach szkolnych</v>
      </c>
    </row>
    <row r="42" spans="1:7" ht="13.8">
      <c r="A42" s="4">
        <v>41</v>
      </c>
      <c r="B42" s="32">
        <v>45628</v>
      </c>
      <c r="C42" s="34" t="s">
        <v>64</v>
      </c>
      <c r="D42" s="34" t="s">
        <v>65</v>
      </c>
      <c r="E42" s="14">
        <v>-160.21</v>
      </c>
      <c r="F42" s="35" t="s">
        <v>33</v>
      </c>
      <c r="G42" s="9" t="str">
        <f>VLOOKUP(F42,'2425'!E:I,5,0)</f>
        <v>3.Dofinansowania wydarzeń klasowych, szkolnych, integracyjnych</v>
      </c>
    </row>
    <row r="43" spans="1:7" ht="13.8">
      <c r="A43" s="4">
        <v>42</v>
      </c>
      <c r="B43" s="32">
        <v>45637</v>
      </c>
      <c r="C43" s="34" t="s">
        <v>15</v>
      </c>
      <c r="D43" s="34" t="s">
        <v>66</v>
      </c>
      <c r="E43" s="14">
        <v>-200</v>
      </c>
      <c r="F43" s="35" t="s">
        <v>62</v>
      </c>
      <c r="G43" s="9" t="str">
        <f>VLOOKUP(F43,'2425'!E:I,5,0)</f>
        <v>4.Nagrody w konkursach szkolnych</v>
      </c>
    </row>
    <row r="44" spans="1:7" ht="13.8">
      <c r="A44" s="4">
        <v>43</v>
      </c>
      <c r="B44" s="32">
        <v>45637</v>
      </c>
      <c r="C44" s="34" t="s">
        <v>15</v>
      </c>
      <c r="D44" s="34" t="s">
        <v>67</v>
      </c>
      <c r="E44" s="14">
        <v>-315.27</v>
      </c>
      <c r="F44" s="35" t="s">
        <v>33</v>
      </c>
      <c r="G44" s="9" t="str">
        <f>VLOOKUP(F44,'2425'!E:I,5,0)</f>
        <v>3.Dofinansowania wydarzeń klasowych, szkolnych, integracyjnych</v>
      </c>
    </row>
    <row r="45" spans="1:7" ht="13.8">
      <c r="A45" s="4">
        <v>44</v>
      </c>
      <c r="B45" s="32">
        <v>45642</v>
      </c>
      <c r="C45" s="34" t="s">
        <v>15</v>
      </c>
      <c r="D45" s="34" t="s">
        <v>68</v>
      </c>
      <c r="E45" s="14">
        <v>-300</v>
      </c>
      <c r="F45" s="35" t="s">
        <v>17</v>
      </c>
      <c r="G45" s="9" t="str">
        <f>VLOOKUP(F45,'2425'!E:I,5,0)</f>
        <v>10.Wyposażenie szkoły - wyposażenie pracowni</v>
      </c>
    </row>
    <row r="46" spans="1:7" ht="13.8">
      <c r="A46" s="4">
        <v>45</v>
      </c>
      <c r="B46" s="32">
        <v>45642</v>
      </c>
      <c r="C46" s="15" t="s">
        <v>13</v>
      </c>
      <c r="D46" s="34" t="s">
        <v>69</v>
      </c>
      <c r="E46" s="14">
        <v>-137.66</v>
      </c>
      <c r="F46" s="35" t="s">
        <v>33</v>
      </c>
      <c r="G46" s="9" t="str">
        <f>VLOOKUP(F46,'2425'!E:I,5,0)</f>
        <v>3.Dofinansowania wydarzeń klasowych, szkolnych, integracyjnych</v>
      </c>
    </row>
    <row r="47" spans="1:7" ht="13.8">
      <c r="A47" s="4">
        <v>46</v>
      </c>
      <c r="B47" s="32">
        <v>45642</v>
      </c>
      <c r="C47" s="34" t="s">
        <v>70</v>
      </c>
      <c r="D47" s="34" t="s">
        <v>71</v>
      </c>
      <c r="E47" s="14">
        <v>-123.3</v>
      </c>
      <c r="F47" s="35" t="s">
        <v>33</v>
      </c>
      <c r="G47" s="9" t="str">
        <f>VLOOKUP(F47,'2425'!E:I,5,0)</f>
        <v>3.Dofinansowania wydarzeń klasowych, szkolnych, integracyjnych</v>
      </c>
    </row>
    <row r="48" spans="1:7" ht="13.8">
      <c r="A48" s="4">
        <v>47</v>
      </c>
      <c r="B48" s="32">
        <v>45642</v>
      </c>
      <c r="C48" s="34" t="s">
        <v>72</v>
      </c>
      <c r="D48" s="34" t="s">
        <v>73</v>
      </c>
      <c r="E48" s="14">
        <v>-100</v>
      </c>
      <c r="F48" s="35" t="s">
        <v>74</v>
      </c>
      <c r="G48" s="9" t="str">
        <f>VLOOKUP(F48,'2425'!E:I,5,0)</f>
        <v>2.Pomoc indywidualna uczniom</v>
      </c>
    </row>
    <row r="49" spans="1:7" ht="13.8">
      <c r="A49" s="4">
        <v>48</v>
      </c>
      <c r="B49" s="32">
        <v>45645</v>
      </c>
      <c r="C49" s="4" t="s">
        <v>36</v>
      </c>
      <c r="D49" s="34" t="s">
        <v>76</v>
      </c>
      <c r="E49" s="14">
        <v>-300</v>
      </c>
      <c r="F49" s="35" t="s">
        <v>17</v>
      </c>
      <c r="G49" s="9" t="str">
        <f>VLOOKUP(F49,'2425'!E:I,5,0)</f>
        <v>10.Wyposażenie szkoły - wyposażenie pracowni</v>
      </c>
    </row>
    <row r="50" spans="1:7" ht="13.8">
      <c r="A50" s="4">
        <v>49</v>
      </c>
      <c r="B50" s="32">
        <v>45645</v>
      </c>
      <c r="C50" s="4" t="s">
        <v>36</v>
      </c>
      <c r="D50" s="34" t="s">
        <v>77</v>
      </c>
      <c r="E50" s="14">
        <v>-93</v>
      </c>
      <c r="F50" s="35" t="s">
        <v>29</v>
      </c>
      <c r="G50" s="9" t="str">
        <f>VLOOKUP(F50,'2425'!E:I,5,0)</f>
        <v>14.Dzień Edukacji i zakończenie roku szkolnego</v>
      </c>
    </row>
    <row r="51" spans="1:7" ht="13.8">
      <c r="A51" s="4">
        <v>50</v>
      </c>
      <c r="B51" s="32">
        <v>45650</v>
      </c>
      <c r="C51" s="34" t="s">
        <v>15</v>
      </c>
      <c r="D51" s="34" t="s">
        <v>78</v>
      </c>
      <c r="E51" s="14">
        <v>-213.15</v>
      </c>
      <c r="F51" s="35" t="s">
        <v>62</v>
      </c>
      <c r="G51" s="9" t="str">
        <f>VLOOKUP(F51,'2425'!E:I,5,0)</f>
        <v>4.Nagrody w konkursach szkolnych</v>
      </c>
    </row>
    <row r="52" spans="1:7" ht="13.8">
      <c r="A52" s="4">
        <v>51</v>
      </c>
      <c r="B52" s="32">
        <v>45656</v>
      </c>
      <c r="C52" s="4"/>
      <c r="D52" s="13" t="s">
        <v>21</v>
      </c>
      <c r="E52" s="14">
        <v>-24</v>
      </c>
      <c r="F52" s="8" t="s">
        <v>22</v>
      </c>
      <c r="G52" s="9" t="str">
        <f>VLOOKUP(F52,'2425'!E:I,5,0)</f>
        <v>16.Koszty bankowe / odsetki od salda</v>
      </c>
    </row>
    <row r="53" spans="1:7" ht="13.8">
      <c r="A53" s="4">
        <v>52</v>
      </c>
      <c r="B53" s="32">
        <v>45656</v>
      </c>
      <c r="C53" s="4"/>
      <c r="D53" s="4" t="s">
        <v>21</v>
      </c>
      <c r="E53" s="14">
        <v>-0.7</v>
      </c>
      <c r="F53" s="8" t="s">
        <v>22</v>
      </c>
      <c r="G53" s="9" t="str">
        <f>VLOOKUP(F53,'2425'!E:I,5,0)</f>
        <v>16.Koszty bankowe / odsetki od salda</v>
      </c>
    </row>
    <row r="54" spans="1:7" ht="13.8">
      <c r="A54" s="4">
        <v>53</v>
      </c>
      <c r="B54" s="32">
        <v>45656</v>
      </c>
      <c r="C54" s="4"/>
      <c r="D54" s="4" t="s">
        <v>21</v>
      </c>
      <c r="E54" s="14">
        <v>-3.9</v>
      </c>
      <c r="F54" s="8" t="s">
        <v>22</v>
      </c>
      <c r="G54" s="9" t="str">
        <f>VLOOKUP(F54,'2425'!E:I,5,0)</f>
        <v>16.Koszty bankowe / odsetki od salda</v>
      </c>
    </row>
    <row r="55" spans="1:7" ht="13.8">
      <c r="A55" s="4">
        <v>54</v>
      </c>
      <c r="B55" s="32">
        <v>45657</v>
      </c>
      <c r="C55" s="4"/>
      <c r="D55" s="15" t="s">
        <v>25</v>
      </c>
      <c r="E55" s="14">
        <v>0.39</v>
      </c>
      <c r="F55" s="8" t="s">
        <v>22</v>
      </c>
      <c r="G55" s="9" t="str">
        <f>VLOOKUP(F55,'2425'!E:I,5,0)</f>
        <v>16.Koszty bankowe / odsetki od salda</v>
      </c>
    </row>
    <row r="56" spans="1:7" ht="13.8">
      <c r="A56" s="4">
        <v>55</v>
      </c>
      <c r="B56" s="32">
        <v>45657</v>
      </c>
      <c r="C56" s="4"/>
      <c r="D56" s="4" t="s">
        <v>21</v>
      </c>
      <c r="E56" s="14">
        <v>-15</v>
      </c>
      <c r="F56" s="8" t="s">
        <v>22</v>
      </c>
      <c r="G56" s="9" t="str">
        <f>VLOOKUP(F56,'2425'!E:I,5,0)</f>
        <v>16.Koszty bankowe / odsetki od salda</v>
      </c>
    </row>
    <row r="57" spans="1:7" ht="13.8">
      <c r="A57" s="4">
        <v>56</v>
      </c>
      <c r="B57" s="17"/>
      <c r="C57" s="18" t="s">
        <v>26</v>
      </c>
      <c r="D57" s="19"/>
      <c r="E57" s="20">
        <v>1990</v>
      </c>
      <c r="F57" s="21" t="s">
        <v>27</v>
      </c>
      <c r="G57" s="9" t="str">
        <f>VLOOKUP(F57,'2425'!E:I,5,0)</f>
        <v>2.Wpływy składkowe od 1/09/2024</v>
      </c>
    </row>
    <row r="58" spans="1:7" ht="13.8">
      <c r="A58" s="4">
        <v>57</v>
      </c>
      <c r="B58" s="32">
        <v>45666</v>
      </c>
      <c r="C58" s="34" t="s">
        <v>79</v>
      </c>
      <c r="D58" s="34" t="s">
        <v>80</v>
      </c>
      <c r="E58" s="14">
        <v>-1053</v>
      </c>
      <c r="F58" s="35" t="s">
        <v>81</v>
      </c>
      <c r="G58" s="9" t="str">
        <f>VLOOKUP(F58,'2425'!E:I,5,0)</f>
        <v>11.Wyposażenie szkoły - testy</v>
      </c>
    </row>
    <row r="59" spans="1:7" ht="13.8">
      <c r="A59" s="4">
        <v>58</v>
      </c>
      <c r="B59" s="32">
        <v>45666</v>
      </c>
      <c r="C59" s="34" t="s">
        <v>15</v>
      </c>
      <c r="D59" s="34" t="s">
        <v>83</v>
      </c>
      <c r="E59" s="14">
        <v>-200</v>
      </c>
      <c r="F59" s="35" t="s">
        <v>62</v>
      </c>
      <c r="G59" s="9" t="str">
        <f>VLOOKUP(F59,'2425'!E:I,5,0)</f>
        <v>4.Nagrody w konkursach szkolnych</v>
      </c>
    </row>
    <row r="60" spans="1:7" ht="13.8">
      <c r="A60" s="4">
        <v>59</v>
      </c>
      <c r="B60" s="32">
        <v>45709</v>
      </c>
      <c r="C60" s="34" t="s">
        <v>15</v>
      </c>
      <c r="D60" s="34" t="s">
        <v>84</v>
      </c>
      <c r="E60" s="14">
        <v>-33.630000000000003</v>
      </c>
      <c r="F60" s="35" t="s">
        <v>54</v>
      </c>
      <c r="G60" s="9" t="str">
        <f>VLOOKUP(F60,'2425'!E:I,5,0)</f>
        <v>15.Wsparcie działalności samorządów (w tym garażówka)</v>
      </c>
    </row>
    <row r="61" spans="1:7" ht="13.8">
      <c r="A61" s="4">
        <v>60</v>
      </c>
      <c r="B61" s="32">
        <v>45678</v>
      </c>
      <c r="C61" s="34" t="s">
        <v>15</v>
      </c>
      <c r="D61" s="34" t="s">
        <v>85</v>
      </c>
      <c r="E61" s="14">
        <v>-100</v>
      </c>
      <c r="F61" s="35" t="s">
        <v>74</v>
      </c>
      <c r="G61" s="9" t="str">
        <f>VLOOKUP(F61,'2425'!E:I,5,0)</f>
        <v>2.Pomoc indywidualna uczniom</v>
      </c>
    </row>
    <row r="62" spans="1:7" ht="13.8">
      <c r="A62" s="4">
        <v>61</v>
      </c>
      <c r="B62" s="32">
        <v>45678</v>
      </c>
      <c r="C62" s="34" t="s">
        <v>15</v>
      </c>
      <c r="D62" s="34" t="s">
        <v>86</v>
      </c>
      <c r="E62" s="14">
        <v>-150</v>
      </c>
      <c r="F62" s="35" t="s">
        <v>62</v>
      </c>
      <c r="G62" s="9" t="str">
        <f>VLOOKUP(F62,'2425'!E:I,5,0)</f>
        <v>4.Nagrody w konkursach szkolnych</v>
      </c>
    </row>
    <row r="63" spans="1:7" ht="13.8">
      <c r="A63" s="4">
        <v>62</v>
      </c>
      <c r="B63" s="32">
        <v>45678</v>
      </c>
      <c r="C63" s="33" t="s">
        <v>87</v>
      </c>
      <c r="D63" s="34" t="s">
        <v>88</v>
      </c>
      <c r="E63" s="14">
        <v>-96</v>
      </c>
      <c r="F63" s="35" t="s">
        <v>62</v>
      </c>
      <c r="G63" s="9" t="str">
        <f>VLOOKUP(F63,'2425'!E:I,5,0)</f>
        <v>4.Nagrody w konkursach szkolnych</v>
      </c>
    </row>
    <row r="64" spans="1:7" ht="13.8">
      <c r="A64" s="4">
        <v>63</v>
      </c>
      <c r="B64" s="32">
        <v>45688</v>
      </c>
      <c r="C64" s="33"/>
      <c r="D64" s="13" t="s">
        <v>21</v>
      </c>
      <c r="E64" s="14">
        <v>-8</v>
      </c>
      <c r="F64" s="8" t="s">
        <v>22</v>
      </c>
      <c r="G64" s="9" t="str">
        <f>VLOOKUP(F64,'2425'!E:I,5,0)</f>
        <v>16.Koszty bankowe / odsetki od salda</v>
      </c>
    </row>
    <row r="65" spans="1:7" ht="13.8">
      <c r="A65" s="4">
        <v>64</v>
      </c>
      <c r="B65" s="32">
        <v>45688</v>
      </c>
      <c r="C65" s="33"/>
      <c r="D65" s="4" t="s">
        <v>21</v>
      </c>
      <c r="E65" s="14">
        <v>-0.7</v>
      </c>
      <c r="F65" s="8" t="s">
        <v>22</v>
      </c>
      <c r="G65" s="9" t="str">
        <f>VLOOKUP(F65,'2425'!E:I,5,0)</f>
        <v>16.Koszty bankowe / odsetki od salda</v>
      </c>
    </row>
    <row r="66" spans="1:7" ht="13.8">
      <c r="A66" s="4">
        <v>65</v>
      </c>
      <c r="B66" s="32">
        <v>45688</v>
      </c>
      <c r="C66" s="33"/>
      <c r="D66" s="4" t="s">
        <v>21</v>
      </c>
      <c r="E66" s="14">
        <v>-2.1</v>
      </c>
      <c r="F66" s="8" t="s">
        <v>22</v>
      </c>
      <c r="G66" s="9" t="str">
        <f>VLOOKUP(F66,'2425'!E:I,5,0)</f>
        <v>16.Koszty bankowe / odsetki od salda</v>
      </c>
    </row>
    <row r="67" spans="1:7" ht="13.8">
      <c r="A67" s="4">
        <v>66</v>
      </c>
      <c r="B67" s="32">
        <v>45688</v>
      </c>
      <c r="C67" s="33"/>
      <c r="D67" s="15" t="s">
        <v>25</v>
      </c>
      <c r="E67" s="14">
        <v>0.38</v>
      </c>
      <c r="F67" s="8" t="s">
        <v>22</v>
      </c>
      <c r="G67" s="9" t="str">
        <f>VLOOKUP(F67,'2425'!E:I,5,0)</f>
        <v>16.Koszty bankowe / odsetki od salda</v>
      </c>
    </row>
    <row r="68" spans="1:7" ht="13.8">
      <c r="A68" s="4">
        <v>67</v>
      </c>
      <c r="B68" s="32">
        <v>45688</v>
      </c>
      <c r="C68" s="33"/>
      <c r="D68" s="4" t="s">
        <v>21</v>
      </c>
      <c r="E68" s="14">
        <v>-15</v>
      </c>
      <c r="F68" s="8" t="s">
        <v>22</v>
      </c>
      <c r="G68" s="9" t="str">
        <f>VLOOKUP(F68,'2425'!E:I,5,0)</f>
        <v>16.Koszty bankowe / odsetki od salda</v>
      </c>
    </row>
    <row r="69" spans="1:7" ht="13.8">
      <c r="A69" s="4">
        <v>68</v>
      </c>
      <c r="B69" s="17"/>
      <c r="C69" s="18" t="s">
        <v>26</v>
      </c>
      <c r="D69" s="19"/>
      <c r="E69" s="20">
        <v>1565</v>
      </c>
      <c r="F69" s="21" t="s">
        <v>27</v>
      </c>
      <c r="G69" s="9" t="str">
        <f>VLOOKUP(F69,'2425'!E:I,5,0)</f>
        <v>2.Wpływy składkowe od 1/09/2024</v>
      </c>
    </row>
    <row r="70" spans="1:7" ht="13.8">
      <c r="A70" s="4">
        <v>69</v>
      </c>
      <c r="B70" s="32">
        <v>45691</v>
      </c>
      <c r="C70" s="34" t="s">
        <v>15</v>
      </c>
      <c r="D70" s="34" t="s">
        <v>89</v>
      </c>
      <c r="E70" s="14">
        <v>-300</v>
      </c>
      <c r="F70" s="35" t="s">
        <v>17</v>
      </c>
      <c r="G70" s="9" t="str">
        <f>VLOOKUP(F70,'2425'!E:I,5,0)</f>
        <v>10.Wyposażenie szkoły - wyposażenie pracowni</v>
      </c>
    </row>
    <row r="71" spans="1:7" ht="13.8">
      <c r="A71" s="4">
        <v>70</v>
      </c>
      <c r="B71" s="32">
        <v>45691</v>
      </c>
      <c r="C71" s="34" t="s">
        <v>15</v>
      </c>
      <c r="D71" s="34" t="s">
        <v>90</v>
      </c>
      <c r="E71" s="14">
        <v>-242.31</v>
      </c>
      <c r="F71" s="35" t="s">
        <v>62</v>
      </c>
      <c r="G71" s="9" t="str">
        <f>VLOOKUP(F71,'2425'!E:I,5,0)</f>
        <v>4.Nagrody w konkursach szkolnych</v>
      </c>
    </row>
    <row r="72" spans="1:7" ht="13.8">
      <c r="A72" s="4">
        <v>71</v>
      </c>
      <c r="B72" s="32">
        <v>45691</v>
      </c>
      <c r="C72" s="34" t="s">
        <v>36</v>
      </c>
      <c r="D72" s="34" t="s">
        <v>91</v>
      </c>
      <c r="E72" s="14">
        <v>-40.89</v>
      </c>
      <c r="F72" s="35" t="s">
        <v>17</v>
      </c>
      <c r="G72" s="9" t="str">
        <f>VLOOKUP(F72,'2425'!E:I,5,0)</f>
        <v>10.Wyposażenie szkoły - wyposażenie pracowni</v>
      </c>
    </row>
    <row r="73" spans="1:7" ht="13.8">
      <c r="A73" s="4">
        <v>72</v>
      </c>
      <c r="B73" s="32">
        <v>45708</v>
      </c>
      <c r="C73" s="34" t="s">
        <v>92</v>
      </c>
      <c r="D73" s="34" t="s">
        <v>93</v>
      </c>
      <c r="E73" s="14">
        <v>-518.25</v>
      </c>
      <c r="F73" s="35" t="s">
        <v>94</v>
      </c>
      <c r="G73" s="9" t="str">
        <f>VLOOKUP(F73,'2425'!E:I,5,0)</f>
        <v>12.Bale karnawałowe</v>
      </c>
    </row>
    <row r="74" spans="1:7" ht="13.8">
      <c r="A74" s="4">
        <v>73</v>
      </c>
      <c r="B74" s="32">
        <v>45713</v>
      </c>
      <c r="C74" s="33"/>
      <c r="D74" s="34" t="s">
        <v>96</v>
      </c>
      <c r="E74" s="14">
        <v>-376.74</v>
      </c>
      <c r="F74" s="35" t="s">
        <v>94</v>
      </c>
      <c r="G74" s="9" t="str">
        <f>VLOOKUP(F74,'2425'!E:I,5,0)</f>
        <v>12.Bale karnawałowe</v>
      </c>
    </row>
    <row r="75" spans="1:7" ht="13.8">
      <c r="A75" s="4">
        <v>74</v>
      </c>
      <c r="B75" s="32">
        <v>45714</v>
      </c>
      <c r="C75" s="33"/>
      <c r="D75" s="34" t="s">
        <v>97</v>
      </c>
      <c r="E75" s="14">
        <v>-800</v>
      </c>
      <c r="F75" s="35" t="s">
        <v>94</v>
      </c>
      <c r="G75" s="9" t="str">
        <f>VLOOKUP(F75,'2425'!E:I,5,0)</f>
        <v>12.Bale karnawałowe</v>
      </c>
    </row>
    <row r="76" spans="1:7" ht="13.8">
      <c r="A76" s="4">
        <v>75</v>
      </c>
      <c r="B76" s="36">
        <v>45716</v>
      </c>
      <c r="C76" s="33"/>
      <c r="D76" s="4" t="s">
        <v>21</v>
      </c>
      <c r="E76" s="14">
        <v>-10</v>
      </c>
      <c r="F76" s="8" t="s">
        <v>22</v>
      </c>
      <c r="G76" s="9" t="str">
        <f>VLOOKUP(F76,'2425'!E:I,5,0)</f>
        <v>16.Koszty bankowe / odsetki od salda</v>
      </c>
    </row>
    <row r="77" spans="1:7" ht="13.8">
      <c r="A77" s="4">
        <v>76</v>
      </c>
      <c r="B77" s="36">
        <v>45716</v>
      </c>
      <c r="C77" s="33"/>
      <c r="D77" s="4" t="s">
        <v>21</v>
      </c>
      <c r="E77" s="14">
        <v>-0.7</v>
      </c>
      <c r="F77" s="8" t="s">
        <v>22</v>
      </c>
      <c r="G77" s="9" t="str">
        <f>VLOOKUP(F77,'2425'!E:I,5,0)</f>
        <v>16.Koszty bankowe / odsetki od salda</v>
      </c>
    </row>
    <row r="78" spans="1:7" ht="13.8">
      <c r="A78" s="4">
        <v>77</v>
      </c>
      <c r="B78" s="36">
        <v>45716</v>
      </c>
      <c r="C78" s="33"/>
      <c r="D78" s="4" t="s">
        <v>98</v>
      </c>
      <c r="E78" s="14">
        <v>0.35</v>
      </c>
      <c r="F78" s="8" t="s">
        <v>22</v>
      </c>
      <c r="G78" s="9" t="str">
        <f>VLOOKUP(F78,'2425'!E:I,5,0)</f>
        <v>16.Koszty bankowe / odsetki od salda</v>
      </c>
    </row>
    <row r="79" spans="1:7" ht="13.8">
      <c r="A79" s="4">
        <v>78</v>
      </c>
      <c r="B79" s="36">
        <v>45716</v>
      </c>
      <c r="C79" s="33"/>
      <c r="D79" s="13" t="s">
        <v>21</v>
      </c>
      <c r="E79" s="14">
        <v>-15</v>
      </c>
      <c r="F79" s="8" t="s">
        <v>22</v>
      </c>
      <c r="G79" s="9" t="str">
        <f>VLOOKUP(F79,'2425'!E:I,5,0)</f>
        <v>16.Koszty bankowe / odsetki od salda</v>
      </c>
    </row>
    <row r="80" spans="1:7" ht="13.8">
      <c r="A80" s="4">
        <v>79</v>
      </c>
      <c r="B80" s="32">
        <v>45716</v>
      </c>
      <c r="C80" s="33"/>
      <c r="D80" s="4" t="s">
        <v>21</v>
      </c>
      <c r="E80" s="14">
        <v>-2.1</v>
      </c>
      <c r="F80" s="8" t="s">
        <v>22</v>
      </c>
      <c r="G80" s="9" t="str">
        <f>VLOOKUP(F80,'2425'!E:I,5,0)</f>
        <v>16.Koszty bankowe / odsetki od salda</v>
      </c>
    </row>
    <row r="81" spans="1:7" ht="13.8">
      <c r="A81" s="4">
        <v>80</v>
      </c>
      <c r="B81" s="17"/>
      <c r="C81" s="18" t="s">
        <v>26</v>
      </c>
      <c r="D81" s="19"/>
      <c r="E81" s="20">
        <v>2165</v>
      </c>
      <c r="F81" s="21" t="s">
        <v>27</v>
      </c>
      <c r="G81" s="9" t="str">
        <f>VLOOKUP(F81,'2425'!E:I,5,0)</f>
        <v>2.Wpływy składkowe od 1/09/2024</v>
      </c>
    </row>
    <row r="82" spans="1:7" ht="13.8">
      <c r="A82" s="4">
        <v>81</v>
      </c>
      <c r="B82" s="32">
        <v>45720</v>
      </c>
      <c r="C82" s="34" t="s">
        <v>15</v>
      </c>
      <c r="D82" s="34" t="s">
        <v>99</v>
      </c>
      <c r="E82" s="14">
        <v>-101.2</v>
      </c>
      <c r="F82" s="35" t="s">
        <v>33</v>
      </c>
      <c r="G82" s="9" t="str">
        <f>VLOOKUP(F82,'2425'!E:I,5,0)</f>
        <v>3.Dofinansowania wydarzeń klasowych, szkolnych, integracyjnych</v>
      </c>
    </row>
    <row r="83" spans="1:7" ht="13.8">
      <c r="A83" s="4">
        <v>82</v>
      </c>
      <c r="B83" s="32">
        <v>45720</v>
      </c>
      <c r="C83" s="34" t="s">
        <v>36</v>
      </c>
      <c r="D83" s="34" t="s">
        <v>100</v>
      </c>
      <c r="E83" s="14">
        <v>-35</v>
      </c>
      <c r="F83" s="35" t="s">
        <v>33</v>
      </c>
      <c r="G83" s="9" t="str">
        <f>VLOOKUP(F83,'2425'!E:I,5,0)</f>
        <v>3.Dofinansowania wydarzeń klasowych, szkolnych, integracyjnych</v>
      </c>
    </row>
    <row r="84" spans="1:7" ht="13.8">
      <c r="A84" s="4">
        <v>83</v>
      </c>
      <c r="B84" s="32">
        <v>45720</v>
      </c>
      <c r="C84" s="34" t="s">
        <v>15</v>
      </c>
      <c r="D84" s="34" t="s">
        <v>101</v>
      </c>
      <c r="E84" s="14">
        <v>-258</v>
      </c>
      <c r="F84" s="35" t="s">
        <v>94</v>
      </c>
      <c r="G84" s="9" t="str">
        <f>VLOOKUP(F84,'2425'!E:I,5,0)</f>
        <v>12.Bale karnawałowe</v>
      </c>
    </row>
    <row r="85" spans="1:7" ht="13.8">
      <c r="A85" s="4">
        <v>84</v>
      </c>
      <c r="B85" s="32">
        <v>45726</v>
      </c>
      <c r="C85" s="34" t="s">
        <v>46</v>
      </c>
      <c r="D85" s="34" t="s">
        <v>102</v>
      </c>
      <c r="E85" s="14">
        <v>-21.09</v>
      </c>
      <c r="F85" s="35" t="s">
        <v>33</v>
      </c>
      <c r="G85" s="9" t="str">
        <f>VLOOKUP(F85,'2425'!E:I,5,0)</f>
        <v>3.Dofinansowania wydarzeń klasowych, szkolnych, integracyjnych</v>
      </c>
    </row>
    <row r="86" spans="1:7" ht="13.8">
      <c r="A86" s="4">
        <v>85</v>
      </c>
      <c r="B86" s="32">
        <v>45726</v>
      </c>
      <c r="C86" s="34" t="s">
        <v>103</v>
      </c>
      <c r="D86" s="34" t="s">
        <v>104</v>
      </c>
      <c r="E86" s="14">
        <v>-80</v>
      </c>
      <c r="F86" s="35" t="s">
        <v>33</v>
      </c>
      <c r="G86" s="9" t="str">
        <f>VLOOKUP(F86,'2425'!E:I,5,0)</f>
        <v>3.Dofinansowania wydarzeń klasowych, szkolnych, integracyjnych</v>
      </c>
    </row>
    <row r="87" spans="1:7" ht="13.8">
      <c r="A87" s="4">
        <v>86</v>
      </c>
      <c r="B87" s="32">
        <v>45726</v>
      </c>
      <c r="C87" s="34" t="s">
        <v>105</v>
      </c>
      <c r="D87" s="34" t="s">
        <v>106</v>
      </c>
      <c r="E87" s="14">
        <v>-63</v>
      </c>
      <c r="F87" s="35" t="s">
        <v>33</v>
      </c>
      <c r="G87" s="9" t="str">
        <f>VLOOKUP(F87,'2425'!E:I,5,0)</f>
        <v>3.Dofinansowania wydarzeń klasowych, szkolnych, integracyjnych</v>
      </c>
    </row>
    <row r="88" spans="1:7" ht="13.8">
      <c r="A88" s="4">
        <v>87</v>
      </c>
      <c r="B88" s="32">
        <v>45726</v>
      </c>
      <c r="C88" s="34" t="s">
        <v>107</v>
      </c>
      <c r="D88" s="34" t="s">
        <v>108</v>
      </c>
      <c r="E88" s="14">
        <v>-75.599999999999994</v>
      </c>
      <c r="F88" s="35" t="s">
        <v>33</v>
      </c>
      <c r="G88" s="9" t="str">
        <f>VLOOKUP(F88,'2425'!E:I,5,0)</f>
        <v>3.Dofinansowania wydarzeń klasowych, szkolnych, integracyjnych</v>
      </c>
    </row>
    <row r="89" spans="1:7" ht="13.8">
      <c r="A89" s="4">
        <v>88</v>
      </c>
      <c r="B89" s="32">
        <v>45726</v>
      </c>
      <c r="C89" s="34" t="s">
        <v>107</v>
      </c>
      <c r="D89" s="34" t="s">
        <v>109</v>
      </c>
      <c r="E89" s="14">
        <v>-75.599999999999994</v>
      </c>
      <c r="F89" s="35" t="s">
        <v>33</v>
      </c>
      <c r="G89" s="9" t="str">
        <f>VLOOKUP(F89,'2425'!E:I,5,0)</f>
        <v>3.Dofinansowania wydarzeń klasowych, szkolnych, integracyjnych</v>
      </c>
    </row>
    <row r="90" spans="1:7" ht="13.8">
      <c r="A90" s="4">
        <v>89</v>
      </c>
      <c r="B90" s="32">
        <v>45726</v>
      </c>
      <c r="C90" s="34" t="s">
        <v>110</v>
      </c>
      <c r="D90" s="34" t="s">
        <v>111</v>
      </c>
      <c r="E90" s="14">
        <v>-113.4</v>
      </c>
      <c r="F90" s="35" t="s">
        <v>33</v>
      </c>
      <c r="G90" s="9" t="str">
        <f>VLOOKUP(F90,'2425'!E:I,5,0)</f>
        <v>3.Dofinansowania wydarzeń klasowych, szkolnych, integracyjnych</v>
      </c>
    </row>
    <row r="91" spans="1:7" ht="13.8">
      <c r="A91" s="4">
        <v>90</v>
      </c>
      <c r="B91" s="32">
        <v>45726</v>
      </c>
      <c r="C91" s="34" t="s">
        <v>112</v>
      </c>
      <c r="D91" s="34" t="s">
        <v>113</v>
      </c>
      <c r="E91" s="14">
        <v>-20</v>
      </c>
      <c r="F91" s="35" t="s">
        <v>33</v>
      </c>
      <c r="G91" s="9" t="str">
        <f>VLOOKUP(F91,'2425'!E:I,5,0)</f>
        <v>3.Dofinansowania wydarzeń klasowych, szkolnych, integracyjnych</v>
      </c>
    </row>
    <row r="92" spans="1:7" ht="13.8">
      <c r="A92" s="4">
        <v>91</v>
      </c>
      <c r="B92" s="32">
        <v>45726</v>
      </c>
      <c r="C92" s="34" t="s">
        <v>114</v>
      </c>
      <c r="D92" s="34" t="s">
        <v>115</v>
      </c>
      <c r="E92" s="14">
        <v>-109.2</v>
      </c>
      <c r="F92" s="35" t="s">
        <v>33</v>
      </c>
      <c r="G92" s="9" t="str">
        <f>VLOOKUP(F92,'2425'!E:I,5,0)</f>
        <v>3.Dofinansowania wydarzeń klasowych, szkolnych, integracyjnych</v>
      </c>
    </row>
    <row r="93" spans="1:7" ht="13.8">
      <c r="A93" s="4">
        <v>92</v>
      </c>
      <c r="B93" s="32">
        <v>45726</v>
      </c>
      <c r="C93" s="34" t="s">
        <v>114</v>
      </c>
      <c r="D93" s="34" t="s">
        <v>116</v>
      </c>
      <c r="E93" s="14">
        <v>-113.4</v>
      </c>
      <c r="F93" s="35" t="s">
        <v>33</v>
      </c>
      <c r="G93" s="9" t="str">
        <f>VLOOKUP(F93,'2425'!E:I,5,0)</f>
        <v>3.Dofinansowania wydarzeń klasowych, szkolnych, integracyjnych</v>
      </c>
    </row>
    <row r="94" spans="1:7" ht="13.8">
      <c r="A94" s="4">
        <v>93</v>
      </c>
      <c r="B94" s="32">
        <v>45726</v>
      </c>
      <c r="C94" s="34" t="s">
        <v>117</v>
      </c>
      <c r="D94" s="34" t="s">
        <v>118</v>
      </c>
      <c r="E94" s="14">
        <v>-92</v>
      </c>
      <c r="F94" s="35" t="s">
        <v>33</v>
      </c>
      <c r="G94" s="9" t="str">
        <f>VLOOKUP(F94,'2425'!E:I,5,0)</f>
        <v>3.Dofinansowania wydarzeń klasowych, szkolnych, integracyjnych</v>
      </c>
    </row>
    <row r="95" spans="1:7" ht="13.8">
      <c r="A95" s="4">
        <v>94</v>
      </c>
      <c r="B95" s="32">
        <v>45726</v>
      </c>
      <c r="C95" s="34" t="s">
        <v>119</v>
      </c>
      <c r="D95" s="34" t="s">
        <v>120</v>
      </c>
      <c r="E95" s="14">
        <v>-105</v>
      </c>
      <c r="F95" s="35" t="s">
        <v>33</v>
      </c>
      <c r="G95" s="9" t="str">
        <f>VLOOKUP(F95,'2425'!E:I,5,0)</f>
        <v>3.Dofinansowania wydarzeń klasowych, szkolnych, integracyjnych</v>
      </c>
    </row>
    <row r="96" spans="1:7" ht="13.8">
      <c r="A96" s="4">
        <v>95</v>
      </c>
      <c r="B96" s="32">
        <v>45726</v>
      </c>
      <c r="C96" s="34" t="s">
        <v>121</v>
      </c>
      <c r="D96" s="34" t="s">
        <v>122</v>
      </c>
      <c r="E96" s="14">
        <v>-300</v>
      </c>
      <c r="F96" s="35" t="s">
        <v>33</v>
      </c>
      <c r="G96" s="9" t="str">
        <f>VLOOKUP(F96,'2425'!E:I,5,0)</f>
        <v>3.Dofinansowania wydarzeń klasowych, szkolnych, integracyjnych</v>
      </c>
    </row>
    <row r="97" spans="1:7" ht="13.8">
      <c r="A97" s="4">
        <v>96</v>
      </c>
      <c r="B97" s="32">
        <v>45728</v>
      </c>
      <c r="C97" s="34" t="s">
        <v>110</v>
      </c>
      <c r="D97" s="34" t="s">
        <v>123</v>
      </c>
      <c r="E97" s="14">
        <v>20</v>
      </c>
      <c r="F97" s="35" t="s">
        <v>33</v>
      </c>
      <c r="G97" s="9" t="str">
        <f>VLOOKUP(F97,'2425'!E:I,5,0)</f>
        <v>3.Dofinansowania wydarzeń klasowych, szkolnych, integracyjnych</v>
      </c>
    </row>
    <row r="98" spans="1:7" ht="13.8">
      <c r="A98" s="4">
        <v>97</v>
      </c>
      <c r="B98" s="32">
        <v>45729</v>
      </c>
      <c r="C98" s="34" t="s">
        <v>124</v>
      </c>
      <c r="D98" s="37">
        <v>1.4999999999999999E-2</v>
      </c>
      <c r="E98" s="14">
        <v>10410</v>
      </c>
      <c r="F98" s="35" t="s">
        <v>125</v>
      </c>
      <c r="G98" s="9" t="str">
        <f>VLOOKUP(F98,'2425'!E:I,5,0)</f>
        <v>4.Darowizny 1% PIT za 2023</v>
      </c>
    </row>
    <row r="99" spans="1:7" ht="13.8">
      <c r="A99" s="4">
        <v>98</v>
      </c>
      <c r="B99" s="32">
        <v>45734</v>
      </c>
      <c r="C99" s="34" t="s">
        <v>15</v>
      </c>
      <c r="D99" s="34" t="s">
        <v>126</v>
      </c>
      <c r="E99" s="14">
        <v>-240.84</v>
      </c>
      <c r="F99" s="35" t="s">
        <v>62</v>
      </c>
      <c r="G99" s="9" t="str">
        <f>VLOOKUP(F99,'2425'!E:I,5,0)</f>
        <v>4.Nagrody w konkursach szkolnych</v>
      </c>
    </row>
    <row r="100" spans="1:7" ht="13.8">
      <c r="A100" s="4">
        <v>99</v>
      </c>
      <c r="B100" s="32">
        <v>45734</v>
      </c>
      <c r="C100" s="34" t="s">
        <v>127</v>
      </c>
      <c r="D100" s="34" t="s">
        <v>113</v>
      </c>
      <c r="E100" s="14">
        <v>-20</v>
      </c>
      <c r="F100" s="35" t="s">
        <v>33</v>
      </c>
      <c r="G100" s="9" t="str">
        <f>VLOOKUP(F100,'2425'!E:I,5,0)</f>
        <v>3.Dofinansowania wydarzeń klasowych, szkolnych, integracyjnych</v>
      </c>
    </row>
    <row r="101" spans="1:7" ht="13.8">
      <c r="A101" s="4">
        <v>100</v>
      </c>
      <c r="B101" s="32">
        <v>45734</v>
      </c>
      <c r="C101" s="34" t="s">
        <v>15</v>
      </c>
      <c r="D101" s="34" t="s">
        <v>128</v>
      </c>
      <c r="E101" s="14">
        <v>-240</v>
      </c>
      <c r="F101" s="35" t="s">
        <v>74</v>
      </c>
      <c r="G101" s="9" t="str">
        <f>VLOOKUP(F101,'2425'!E:I,5,0)</f>
        <v>2.Pomoc indywidualna uczniom</v>
      </c>
    </row>
    <row r="102" spans="1:7" ht="13.8">
      <c r="A102" s="4">
        <v>101</v>
      </c>
      <c r="B102" s="32">
        <v>45734</v>
      </c>
      <c r="C102" s="34" t="s">
        <v>129</v>
      </c>
      <c r="D102" s="34" t="s">
        <v>130</v>
      </c>
      <c r="E102" s="14">
        <v>-58.8</v>
      </c>
      <c r="F102" s="35" t="s">
        <v>33</v>
      </c>
      <c r="G102" s="9" t="str">
        <f>VLOOKUP(F102,'2425'!E:I,5,0)</f>
        <v>3.Dofinansowania wydarzeń klasowych, szkolnych, integracyjnych</v>
      </c>
    </row>
    <row r="103" spans="1:7" ht="13.8">
      <c r="A103" s="4">
        <v>102</v>
      </c>
      <c r="B103" s="32">
        <v>45735</v>
      </c>
      <c r="C103" s="34" t="s">
        <v>13</v>
      </c>
      <c r="D103" s="34" t="s">
        <v>131</v>
      </c>
      <c r="E103" s="14">
        <v>-140</v>
      </c>
      <c r="F103" s="35" t="s">
        <v>74</v>
      </c>
      <c r="G103" s="9" t="str">
        <f>VLOOKUP(F103,'2425'!E:I,5,0)</f>
        <v>2.Pomoc indywidualna uczniom</v>
      </c>
    </row>
    <row r="104" spans="1:7" ht="13.8">
      <c r="A104" s="4">
        <v>103</v>
      </c>
      <c r="B104" s="32">
        <v>45736</v>
      </c>
      <c r="C104" s="34" t="s">
        <v>15</v>
      </c>
      <c r="D104" s="34" t="s">
        <v>132</v>
      </c>
      <c r="E104" s="14">
        <v>-250</v>
      </c>
      <c r="F104" s="35" t="s">
        <v>33</v>
      </c>
      <c r="G104" s="9" t="str">
        <f>VLOOKUP(F104,'2425'!E:I,5,0)</f>
        <v>3.Dofinansowania wydarzeń klasowych, szkolnych, integracyjnych</v>
      </c>
    </row>
    <row r="105" spans="1:7" ht="13.8">
      <c r="A105" s="4">
        <v>104</v>
      </c>
      <c r="B105" s="32">
        <v>45740</v>
      </c>
      <c r="C105" s="34" t="s">
        <v>133</v>
      </c>
      <c r="D105" s="34" t="s">
        <v>134</v>
      </c>
      <c r="E105" s="14">
        <v>-94</v>
      </c>
      <c r="F105" s="35" t="s">
        <v>33</v>
      </c>
      <c r="G105" s="9" t="str">
        <f>VLOOKUP(F105,'2425'!E:I,5,0)</f>
        <v>3.Dofinansowania wydarzeń klasowych, szkolnych, integracyjnych</v>
      </c>
    </row>
    <row r="106" spans="1:7" ht="13.8">
      <c r="A106" s="4">
        <v>105</v>
      </c>
      <c r="B106" s="32">
        <v>45746</v>
      </c>
      <c r="C106" s="33"/>
      <c r="D106" s="34" t="s">
        <v>135</v>
      </c>
      <c r="E106" s="14">
        <v>-270.43</v>
      </c>
      <c r="F106" s="35" t="s">
        <v>54</v>
      </c>
      <c r="G106" s="9" t="str">
        <f>VLOOKUP(F106,'2425'!E:I,5,0)</f>
        <v>15.Wsparcie działalności samorządów (w tym garażówka)</v>
      </c>
    </row>
    <row r="107" spans="1:7" ht="13.8">
      <c r="A107" s="4">
        <v>106</v>
      </c>
      <c r="B107" s="32">
        <v>45747</v>
      </c>
      <c r="C107" s="33"/>
      <c r="D107" s="34" t="s">
        <v>21</v>
      </c>
      <c r="E107" s="14">
        <v>-42</v>
      </c>
      <c r="F107" s="8" t="s">
        <v>22</v>
      </c>
      <c r="G107" s="9" t="str">
        <f>VLOOKUP(F107,'2425'!E:I,5,0)</f>
        <v>16.Koszty bankowe / odsetki od salda</v>
      </c>
    </row>
    <row r="108" spans="1:7" ht="13.8">
      <c r="A108" s="4">
        <v>107</v>
      </c>
      <c r="B108" s="32">
        <v>45747</v>
      </c>
      <c r="C108" s="33"/>
      <c r="D108" s="34" t="s">
        <v>21</v>
      </c>
      <c r="E108" s="14">
        <v>-1.4</v>
      </c>
      <c r="F108" s="8" t="s">
        <v>22</v>
      </c>
      <c r="G108" s="9" t="str">
        <f>VLOOKUP(F108,'2425'!E:I,5,0)</f>
        <v>16.Koszty bankowe / odsetki od salda</v>
      </c>
    </row>
    <row r="109" spans="1:7" ht="13.8">
      <c r="A109" s="4">
        <v>108</v>
      </c>
      <c r="B109" s="32">
        <v>45747</v>
      </c>
      <c r="C109" s="33"/>
      <c r="D109" s="34" t="s">
        <v>21</v>
      </c>
      <c r="E109" s="14">
        <v>-7.5</v>
      </c>
      <c r="F109" s="8" t="s">
        <v>22</v>
      </c>
      <c r="G109" s="9" t="str">
        <f>VLOOKUP(F109,'2425'!E:I,5,0)</f>
        <v>16.Koszty bankowe / odsetki od salda</v>
      </c>
    </row>
    <row r="110" spans="1:7" ht="13.8">
      <c r="A110" s="4">
        <v>109</v>
      </c>
      <c r="B110" s="32">
        <v>45747</v>
      </c>
      <c r="C110" s="33"/>
      <c r="D110" s="34" t="s">
        <v>98</v>
      </c>
      <c r="E110" s="14">
        <v>0.43</v>
      </c>
      <c r="F110" s="8" t="s">
        <v>22</v>
      </c>
      <c r="G110" s="9" t="str">
        <f>VLOOKUP(F110,'2425'!E:I,5,0)</f>
        <v>16.Koszty bankowe / odsetki od salda</v>
      </c>
    </row>
    <row r="111" spans="1:7" ht="13.8">
      <c r="A111" s="4">
        <v>110</v>
      </c>
      <c r="B111" s="32">
        <v>45747</v>
      </c>
      <c r="C111" s="33"/>
      <c r="D111" s="34" t="s">
        <v>21</v>
      </c>
      <c r="E111" s="14">
        <v>-15</v>
      </c>
      <c r="F111" s="8" t="s">
        <v>22</v>
      </c>
      <c r="G111" s="9" t="str">
        <f>VLOOKUP(F111,'2425'!E:I,5,0)</f>
        <v>16.Koszty bankowe / odsetki od salda</v>
      </c>
    </row>
    <row r="112" spans="1:7" ht="13.8">
      <c r="A112" s="4">
        <v>111</v>
      </c>
      <c r="B112" s="38"/>
      <c r="C112" s="18" t="s">
        <v>26</v>
      </c>
      <c r="D112" s="39"/>
      <c r="E112" s="40">
        <v>1190</v>
      </c>
      <c r="F112" s="21" t="s">
        <v>27</v>
      </c>
      <c r="G112" s="9" t="str">
        <f>VLOOKUP(F112,'2425'!E:I,5,0)</f>
        <v>2.Wpływy składkowe od 1/09/2024</v>
      </c>
    </row>
    <row r="113" spans="1:7" ht="13.8">
      <c r="A113" s="4">
        <v>112</v>
      </c>
      <c r="B113" s="41">
        <v>45755</v>
      </c>
      <c r="C113" s="30" t="s">
        <v>15</v>
      </c>
      <c r="D113" s="30" t="s">
        <v>136</v>
      </c>
      <c r="E113" s="31">
        <v>-500</v>
      </c>
      <c r="F113" s="35" t="s">
        <v>74</v>
      </c>
      <c r="G113" s="9" t="str">
        <f>VLOOKUP(F113,'2425'!E:I,5,0)</f>
        <v>2.Pomoc indywidualna uczniom</v>
      </c>
    </row>
    <row r="114" spans="1:7" ht="13.8">
      <c r="A114" s="4">
        <v>113</v>
      </c>
      <c r="B114" s="41">
        <v>45764</v>
      </c>
      <c r="C114" s="30" t="s">
        <v>137</v>
      </c>
      <c r="D114" s="30" t="s">
        <v>138</v>
      </c>
      <c r="E114" s="31">
        <v>-150</v>
      </c>
      <c r="F114" s="35" t="s">
        <v>74</v>
      </c>
      <c r="G114" s="9" t="str">
        <f>VLOOKUP(F114,'2425'!E:I,5,0)</f>
        <v>2.Pomoc indywidualna uczniom</v>
      </c>
    </row>
    <row r="115" spans="1:7" ht="13.8">
      <c r="A115" s="4">
        <v>114</v>
      </c>
      <c r="B115" s="41">
        <v>45764</v>
      </c>
      <c r="C115" s="30" t="s">
        <v>137</v>
      </c>
      <c r="D115" s="30" t="s">
        <v>138</v>
      </c>
      <c r="E115" s="31">
        <v>-227</v>
      </c>
      <c r="F115" s="35" t="s">
        <v>74</v>
      </c>
      <c r="G115" s="9" t="str">
        <f>VLOOKUP(F115,'2425'!E:I,5,0)</f>
        <v>2.Pomoc indywidualna uczniom</v>
      </c>
    </row>
    <row r="116" spans="1:7" ht="13.8">
      <c r="A116" s="4">
        <v>115</v>
      </c>
      <c r="B116" s="41">
        <v>45764</v>
      </c>
      <c r="C116" s="30" t="s">
        <v>139</v>
      </c>
      <c r="D116" s="30" t="s">
        <v>140</v>
      </c>
      <c r="E116" s="31">
        <v>2600</v>
      </c>
      <c r="F116" s="42" t="s">
        <v>141</v>
      </c>
      <c r="G116" s="9"/>
    </row>
    <row r="117" spans="1:7" ht="13.8">
      <c r="A117" s="4">
        <v>116</v>
      </c>
      <c r="B117" s="41">
        <v>45777</v>
      </c>
      <c r="C117" s="30"/>
      <c r="D117" s="4" t="s">
        <v>21</v>
      </c>
      <c r="E117" s="31">
        <v>-8</v>
      </c>
      <c r="F117" s="8" t="s">
        <v>22</v>
      </c>
      <c r="G117" s="9" t="str">
        <f>VLOOKUP(F117,'2425'!E:I,5,0)</f>
        <v>16.Koszty bankowe / odsetki od salda</v>
      </c>
    </row>
    <row r="118" spans="1:7" ht="13.8">
      <c r="A118" s="4">
        <v>117</v>
      </c>
      <c r="B118" s="41">
        <v>45777</v>
      </c>
      <c r="C118" s="30"/>
      <c r="D118" s="4" t="s">
        <v>21</v>
      </c>
      <c r="E118" s="31">
        <v>-2.1</v>
      </c>
      <c r="F118" s="8" t="s">
        <v>22</v>
      </c>
      <c r="G118" s="9" t="str">
        <f>VLOOKUP(F118,'2425'!E:I,5,0)</f>
        <v>16.Koszty bankowe / odsetki od salda</v>
      </c>
    </row>
    <row r="119" spans="1:7" ht="13.8">
      <c r="A119" s="4">
        <v>118</v>
      </c>
      <c r="B119" s="41">
        <v>45777</v>
      </c>
      <c r="C119" s="30"/>
      <c r="D119" s="30" t="s">
        <v>142</v>
      </c>
      <c r="E119" s="31">
        <v>0.45</v>
      </c>
      <c r="F119" s="8" t="s">
        <v>22</v>
      </c>
      <c r="G119" s="9" t="str">
        <f>VLOOKUP(F119,'2425'!E:I,5,0)</f>
        <v>16.Koszty bankowe / odsetki od salda</v>
      </c>
    </row>
    <row r="120" spans="1:7" ht="13.8">
      <c r="A120" s="4">
        <v>119</v>
      </c>
      <c r="B120" s="41">
        <v>45777</v>
      </c>
      <c r="C120" s="30"/>
      <c r="D120" s="30" t="s">
        <v>143</v>
      </c>
      <c r="E120" s="31">
        <v>-15</v>
      </c>
      <c r="F120" s="8" t="s">
        <v>22</v>
      </c>
      <c r="G120" s="9" t="str">
        <f>VLOOKUP(F120,'2425'!E:I,5,0)</f>
        <v>16.Koszty bankowe / odsetki od salda</v>
      </c>
    </row>
    <row r="121" spans="1:7" ht="13.8">
      <c r="A121" s="4">
        <v>120</v>
      </c>
      <c r="B121" s="38"/>
      <c r="C121" s="18" t="s">
        <v>26</v>
      </c>
      <c r="D121" s="39"/>
      <c r="E121" s="40">
        <v>515</v>
      </c>
      <c r="F121" s="21" t="s">
        <v>27</v>
      </c>
      <c r="G121" s="9" t="str">
        <f>VLOOKUP(F121,'2425'!E:I,5,0)</f>
        <v>2.Wpływy składkowe od 1/09/2024</v>
      </c>
    </row>
    <row r="122" spans="1:7" ht="13.8">
      <c r="A122" s="4">
        <v>121</v>
      </c>
      <c r="B122" s="25">
        <v>45782</v>
      </c>
      <c r="C122" s="30" t="s">
        <v>15</v>
      </c>
      <c r="D122" s="30" t="s">
        <v>144</v>
      </c>
      <c r="E122" s="26">
        <v>-315</v>
      </c>
      <c r="F122" s="27" t="s">
        <v>62</v>
      </c>
      <c r="G122" s="9" t="str">
        <f>VLOOKUP(F122,'2425'!E:I,5,0)</f>
        <v>4.Nagrody w konkursach szkolnych</v>
      </c>
    </row>
    <row r="123" spans="1:7" ht="13.8">
      <c r="A123" s="4">
        <v>122</v>
      </c>
      <c r="B123" s="25">
        <v>45782</v>
      </c>
      <c r="C123" s="30" t="s">
        <v>15</v>
      </c>
      <c r="D123" s="30" t="s">
        <v>145</v>
      </c>
      <c r="E123" s="26">
        <v>-100</v>
      </c>
      <c r="F123" s="27" t="s">
        <v>27</v>
      </c>
      <c r="G123" s="9" t="str">
        <f>VLOOKUP(F123,'2425'!E:I,5,0)</f>
        <v>2.Wpływy składkowe od 1/09/2024</v>
      </c>
    </row>
    <row r="124" spans="1:7" ht="13.8">
      <c r="A124" s="4">
        <v>123</v>
      </c>
      <c r="B124" s="25">
        <v>45782</v>
      </c>
      <c r="C124" s="4" t="s">
        <v>146</v>
      </c>
      <c r="D124" s="30" t="s">
        <v>147</v>
      </c>
      <c r="E124" s="26">
        <v>-205</v>
      </c>
      <c r="F124" s="27" t="s">
        <v>17</v>
      </c>
      <c r="G124" s="9" t="str">
        <f>VLOOKUP(F124,'2425'!E:I,5,0)</f>
        <v>10.Wyposażenie szkoły - wyposażenie pracowni</v>
      </c>
    </row>
    <row r="125" spans="1:7" ht="13.8">
      <c r="A125" s="4">
        <v>124</v>
      </c>
      <c r="B125" s="25">
        <v>45796</v>
      </c>
      <c r="C125" s="4" t="s">
        <v>148</v>
      </c>
      <c r="D125" s="30" t="s">
        <v>149</v>
      </c>
      <c r="E125" s="26">
        <v>-4000</v>
      </c>
      <c r="F125" s="27" t="s">
        <v>33</v>
      </c>
      <c r="G125" s="9" t="str">
        <f>VLOOKUP(F125,'2425'!E:I,5,0)</f>
        <v>3.Dofinansowania wydarzeń klasowych, szkolnych, integracyjnych</v>
      </c>
    </row>
    <row r="126" spans="1:7" ht="13.8">
      <c r="A126" s="4">
        <v>125</v>
      </c>
      <c r="B126" s="25">
        <v>45798</v>
      </c>
      <c r="C126" s="4" t="s">
        <v>148</v>
      </c>
      <c r="D126" s="30" t="s">
        <v>140</v>
      </c>
      <c r="E126" s="26">
        <v>-2600</v>
      </c>
      <c r="F126" s="42" t="s">
        <v>141</v>
      </c>
      <c r="G126" s="9"/>
    </row>
    <row r="127" spans="1:7" ht="13.8">
      <c r="A127" s="4">
        <v>126</v>
      </c>
      <c r="B127" s="25">
        <v>45804</v>
      </c>
      <c r="C127" s="4" t="s">
        <v>137</v>
      </c>
      <c r="D127" s="30" t="s">
        <v>150</v>
      </c>
      <c r="E127" s="26">
        <v>-140</v>
      </c>
      <c r="F127" s="27" t="s">
        <v>33</v>
      </c>
      <c r="G127" s="9" t="str">
        <f>VLOOKUP(F127,'2425'!E:I,5,0)</f>
        <v>3.Dofinansowania wydarzeń klasowych, szkolnych, integracyjnych</v>
      </c>
    </row>
    <row r="128" spans="1:7" ht="13.8">
      <c r="A128" s="4">
        <v>127</v>
      </c>
      <c r="B128" s="25">
        <v>45804</v>
      </c>
      <c r="C128" s="4" t="s">
        <v>151</v>
      </c>
      <c r="D128" s="30" t="s">
        <v>152</v>
      </c>
      <c r="E128" s="26">
        <v>-189</v>
      </c>
      <c r="F128" s="27" t="s">
        <v>33</v>
      </c>
      <c r="G128" s="9" t="str">
        <f>VLOOKUP(F128,'2425'!E:I,5,0)</f>
        <v>3.Dofinansowania wydarzeń klasowych, szkolnych, integracyjnych</v>
      </c>
    </row>
    <row r="129" spans="1:7" ht="13.8">
      <c r="A129" s="4">
        <v>128</v>
      </c>
      <c r="B129" s="25">
        <v>45807</v>
      </c>
      <c r="C129" s="4"/>
      <c r="D129" s="4" t="s">
        <v>21</v>
      </c>
      <c r="E129" s="26">
        <v>-2.1</v>
      </c>
      <c r="F129" s="27" t="s">
        <v>22</v>
      </c>
      <c r="G129" s="9" t="str">
        <f>VLOOKUP(F129,'2425'!E:I,5,0)</f>
        <v>16.Koszty bankowe / odsetki od salda</v>
      </c>
    </row>
    <row r="130" spans="1:7" ht="13.8">
      <c r="A130" s="4">
        <v>129</v>
      </c>
      <c r="B130" s="25">
        <v>45807</v>
      </c>
      <c r="C130" s="4"/>
      <c r="D130" s="4" t="s">
        <v>21</v>
      </c>
      <c r="E130" s="26">
        <v>-8</v>
      </c>
      <c r="F130" s="27" t="s">
        <v>22</v>
      </c>
      <c r="G130" s="9" t="str">
        <f>VLOOKUP(F130,'2425'!E:I,5,0)</f>
        <v>16.Koszty bankowe / odsetki od salda</v>
      </c>
    </row>
    <row r="131" spans="1:7" ht="13.8">
      <c r="A131" s="4">
        <v>130</v>
      </c>
      <c r="B131" s="25">
        <v>45807</v>
      </c>
      <c r="C131" s="4"/>
      <c r="D131" s="4" t="s">
        <v>21</v>
      </c>
      <c r="E131" s="26">
        <v>-2.4</v>
      </c>
      <c r="F131" s="27" t="s">
        <v>22</v>
      </c>
      <c r="G131" s="9" t="str">
        <f>VLOOKUP(F131,'2425'!E:I,5,0)</f>
        <v>16.Koszty bankowe / odsetki od salda</v>
      </c>
    </row>
    <row r="132" spans="1:7" ht="13.8">
      <c r="A132" s="4">
        <v>131</v>
      </c>
      <c r="B132" s="25">
        <v>45808</v>
      </c>
      <c r="C132" s="4"/>
      <c r="D132" s="30" t="s">
        <v>142</v>
      </c>
      <c r="E132" s="26">
        <v>0.45</v>
      </c>
      <c r="F132" s="27" t="s">
        <v>22</v>
      </c>
      <c r="G132" s="9" t="str">
        <f>VLOOKUP(F132,'2425'!E:I,5,0)</f>
        <v>16.Koszty bankowe / odsetki od salda</v>
      </c>
    </row>
    <row r="133" spans="1:7" ht="13.8">
      <c r="A133" s="4">
        <v>132</v>
      </c>
      <c r="B133" s="38"/>
      <c r="C133" s="18" t="s">
        <v>26</v>
      </c>
      <c r="D133" s="39"/>
      <c r="E133" s="40">
        <v>1760</v>
      </c>
      <c r="F133" s="43" t="s">
        <v>27</v>
      </c>
      <c r="G133" s="9" t="str">
        <f>VLOOKUP(F133,'2425'!E:I,5,0)</f>
        <v>2.Wpływy składkowe od 1/09/2024</v>
      </c>
    </row>
    <row r="134" spans="1:7" ht="13.8">
      <c r="A134" s="4">
        <v>133</v>
      </c>
      <c r="B134" s="25">
        <v>45811</v>
      </c>
      <c r="C134" s="4" t="s">
        <v>153</v>
      </c>
      <c r="D134" s="4" t="s">
        <v>154</v>
      </c>
      <c r="E134" s="26">
        <v>-100</v>
      </c>
      <c r="F134" s="27" t="s">
        <v>155</v>
      </c>
      <c r="G134" s="9" t="str">
        <f>VLOOKUP(F134,'2425'!E:I,5,0)</f>
        <v>17.Nagrody na koniec roku</v>
      </c>
    </row>
    <row r="135" spans="1:7" ht="13.8">
      <c r="A135" s="4">
        <v>134</v>
      </c>
      <c r="B135" s="25">
        <v>45811</v>
      </c>
      <c r="C135" s="4" t="s">
        <v>157</v>
      </c>
      <c r="D135" s="4" t="s">
        <v>158</v>
      </c>
      <c r="E135" s="26">
        <v>-550</v>
      </c>
      <c r="F135" s="27" t="s">
        <v>155</v>
      </c>
      <c r="G135" s="9" t="str">
        <f>VLOOKUP(F135,'2425'!E:I,5,0)</f>
        <v>17.Nagrody na koniec roku</v>
      </c>
    </row>
    <row r="136" spans="1:7" ht="13.8">
      <c r="A136" s="4">
        <v>135</v>
      </c>
      <c r="B136" s="25">
        <v>45811</v>
      </c>
      <c r="C136" s="4" t="s">
        <v>159</v>
      </c>
      <c r="D136" s="4" t="s">
        <v>160</v>
      </c>
      <c r="E136" s="26">
        <v>-500</v>
      </c>
      <c r="F136" s="27" t="s">
        <v>155</v>
      </c>
      <c r="G136" s="9" t="str">
        <f>VLOOKUP(F136,'2425'!E:I,5,0)</f>
        <v>17.Nagrody na koniec roku</v>
      </c>
    </row>
    <row r="137" spans="1:7" ht="13.8">
      <c r="A137" s="4">
        <v>136</v>
      </c>
      <c r="B137" s="25">
        <v>45811</v>
      </c>
      <c r="C137" s="4" t="s">
        <v>151</v>
      </c>
      <c r="D137" s="34" t="s">
        <v>161</v>
      </c>
      <c r="E137" s="26">
        <v>-109</v>
      </c>
      <c r="F137" s="27" t="s">
        <v>33</v>
      </c>
      <c r="G137" s="9" t="str">
        <f>VLOOKUP(F137,'2425'!E:I,5,0)</f>
        <v>3.Dofinansowania wydarzeń klasowych, szkolnych, integracyjnych</v>
      </c>
    </row>
    <row r="138" spans="1:7" ht="13.8">
      <c r="A138" s="4">
        <v>137</v>
      </c>
      <c r="B138" s="25">
        <v>45811</v>
      </c>
      <c r="C138" s="4" t="s">
        <v>162</v>
      </c>
      <c r="D138" s="4" t="s">
        <v>163</v>
      </c>
      <c r="E138" s="26">
        <v>-475</v>
      </c>
      <c r="F138" s="27" t="s">
        <v>155</v>
      </c>
      <c r="G138" s="9" t="str">
        <f>VLOOKUP(F138,'2425'!E:I,5,0)</f>
        <v>17.Nagrody na koniec roku</v>
      </c>
    </row>
    <row r="139" spans="1:7" ht="13.8">
      <c r="A139" s="4">
        <v>138</v>
      </c>
      <c r="B139" s="25">
        <v>45812</v>
      </c>
      <c r="C139" s="4" t="s">
        <v>164</v>
      </c>
      <c r="D139" s="4" t="s">
        <v>165</v>
      </c>
      <c r="E139" s="26">
        <v>-650</v>
      </c>
      <c r="F139" s="27" t="s">
        <v>155</v>
      </c>
      <c r="G139" s="9" t="str">
        <f>VLOOKUP(F139,'2425'!E:I,5,0)</f>
        <v>17.Nagrody na koniec roku</v>
      </c>
    </row>
    <row r="140" spans="1:7" ht="13.8">
      <c r="A140" s="4">
        <v>139</v>
      </c>
      <c r="B140" s="25">
        <v>45812</v>
      </c>
      <c r="C140" s="4" t="s">
        <v>166</v>
      </c>
      <c r="D140" s="4" t="s">
        <v>167</v>
      </c>
      <c r="E140" s="26">
        <v>-50</v>
      </c>
      <c r="F140" s="27" t="s">
        <v>155</v>
      </c>
      <c r="G140" s="9" t="str">
        <f>VLOOKUP(F140,'2425'!E:I,5,0)</f>
        <v>17.Nagrody na koniec roku</v>
      </c>
    </row>
    <row r="141" spans="1:7" ht="13.8">
      <c r="A141" s="4">
        <v>140</v>
      </c>
      <c r="B141" s="25">
        <v>45812</v>
      </c>
      <c r="C141" s="4" t="s">
        <v>168</v>
      </c>
      <c r="D141" s="4" t="s">
        <v>169</v>
      </c>
      <c r="E141" s="26">
        <v>-100</v>
      </c>
      <c r="F141" s="27" t="s">
        <v>155</v>
      </c>
      <c r="G141" s="9" t="str">
        <f>VLOOKUP(F141,'2425'!E:I,5,0)</f>
        <v>17.Nagrody na koniec roku</v>
      </c>
    </row>
    <row r="142" spans="1:7" ht="13.8">
      <c r="A142" s="4">
        <v>141</v>
      </c>
      <c r="B142" s="25">
        <v>45812</v>
      </c>
      <c r="C142" s="4" t="s">
        <v>170</v>
      </c>
      <c r="D142" s="4" t="s">
        <v>171</v>
      </c>
      <c r="E142" s="26">
        <v>-100</v>
      </c>
      <c r="F142" s="27" t="s">
        <v>155</v>
      </c>
      <c r="G142" s="9" t="str">
        <f>VLOOKUP(F142,'2425'!E:I,5,0)</f>
        <v>17.Nagrody na koniec roku</v>
      </c>
    </row>
    <row r="143" spans="1:7" ht="13.8">
      <c r="A143" s="4">
        <v>142</v>
      </c>
      <c r="B143" s="25">
        <v>45812</v>
      </c>
      <c r="C143" s="4" t="s">
        <v>172</v>
      </c>
      <c r="D143" s="4" t="s">
        <v>173</v>
      </c>
      <c r="E143" s="26">
        <v>-75</v>
      </c>
      <c r="F143" s="27" t="s">
        <v>155</v>
      </c>
      <c r="G143" s="9" t="str">
        <f>VLOOKUP(F143,'2425'!E:I,5,0)</f>
        <v>17.Nagrody na koniec roku</v>
      </c>
    </row>
    <row r="144" spans="1:7" ht="13.8">
      <c r="A144" s="4">
        <v>143</v>
      </c>
      <c r="B144" s="25">
        <v>45812</v>
      </c>
      <c r="C144" s="4" t="s">
        <v>174</v>
      </c>
      <c r="D144" s="4" t="s">
        <v>175</v>
      </c>
      <c r="E144" s="26">
        <v>-100</v>
      </c>
      <c r="F144" s="27" t="s">
        <v>155</v>
      </c>
      <c r="G144" s="9" t="str">
        <f>VLOOKUP(F144,'2425'!E:I,5,0)</f>
        <v>17.Nagrody na koniec roku</v>
      </c>
    </row>
    <row r="145" spans="1:7" ht="13.8">
      <c r="A145" s="4">
        <v>144</v>
      </c>
      <c r="B145" s="25">
        <v>45813</v>
      </c>
      <c r="C145" s="4"/>
      <c r="D145" s="4" t="s">
        <v>143</v>
      </c>
      <c r="E145" s="26">
        <v>-15</v>
      </c>
      <c r="F145" s="27" t="s">
        <v>22</v>
      </c>
      <c r="G145" s="9" t="str">
        <f>VLOOKUP(F145,'2425'!E:I,5,0)</f>
        <v>16.Koszty bankowe / odsetki od salda</v>
      </c>
    </row>
    <row r="146" spans="1:7" ht="13.8">
      <c r="A146" s="4">
        <v>145</v>
      </c>
      <c r="B146" s="25">
        <v>45814</v>
      </c>
      <c r="C146" s="4" t="s">
        <v>15</v>
      </c>
      <c r="D146" s="4" t="s">
        <v>176</v>
      </c>
      <c r="E146" s="26">
        <v>-900</v>
      </c>
      <c r="F146" s="27" t="s">
        <v>155</v>
      </c>
      <c r="G146" s="9" t="str">
        <f>VLOOKUP(F146,'2425'!E:I,5,0)</f>
        <v>17.Nagrody na koniec roku</v>
      </c>
    </row>
    <row r="147" spans="1:7" ht="13.8">
      <c r="A147" s="4">
        <v>146</v>
      </c>
      <c r="B147" s="25">
        <v>45817</v>
      </c>
      <c r="C147" s="4" t="s">
        <v>177</v>
      </c>
      <c r="D147" s="4" t="s">
        <v>178</v>
      </c>
      <c r="E147" s="26">
        <v>-100</v>
      </c>
      <c r="F147" s="27" t="s">
        <v>155</v>
      </c>
      <c r="G147" s="9" t="str">
        <f>VLOOKUP(F147,'2425'!E:I,5,0)</f>
        <v>17.Nagrody na koniec roku</v>
      </c>
    </row>
    <row r="148" spans="1:7" ht="13.8">
      <c r="A148" s="4">
        <v>147</v>
      </c>
      <c r="B148" s="25">
        <v>45817</v>
      </c>
      <c r="C148" s="4" t="s">
        <v>13</v>
      </c>
      <c r="D148" s="4" t="s">
        <v>179</v>
      </c>
      <c r="E148" s="26">
        <v>-514.5</v>
      </c>
      <c r="F148" s="27" t="s">
        <v>33</v>
      </c>
      <c r="G148" s="9" t="str">
        <f>VLOOKUP(F148,'2425'!E:I,5,0)</f>
        <v>3.Dofinansowania wydarzeń klasowych, szkolnych, integracyjnych</v>
      </c>
    </row>
    <row r="149" spans="1:7" ht="13.8">
      <c r="A149" s="4">
        <v>148</v>
      </c>
      <c r="B149" s="25">
        <v>45817</v>
      </c>
      <c r="C149" s="4" t="s">
        <v>180</v>
      </c>
      <c r="D149" s="4" t="s">
        <v>181</v>
      </c>
      <c r="E149" s="26">
        <v>-450</v>
      </c>
      <c r="F149" s="27" t="s">
        <v>155</v>
      </c>
      <c r="G149" s="9" t="str">
        <f>VLOOKUP(F149,'2425'!E:I,5,0)</f>
        <v>17.Nagrody na koniec roku</v>
      </c>
    </row>
    <row r="150" spans="1:7" ht="13.8">
      <c r="A150" s="4">
        <v>149</v>
      </c>
      <c r="B150" s="25">
        <v>45817</v>
      </c>
      <c r="C150" s="4" t="s">
        <v>182</v>
      </c>
      <c r="D150" s="4" t="s">
        <v>183</v>
      </c>
      <c r="E150" s="26">
        <v>-500</v>
      </c>
      <c r="F150" s="27" t="s">
        <v>155</v>
      </c>
      <c r="G150" s="9" t="str">
        <f>VLOOKUP(F150,'2425'!E:I,5,0)</f>
        <v>17.Nagrody na koniec roku</v>
      </c>
    </row>
    <row r="151" spans="1:7" ht="13.8">
      <c r="A151" s="4">
        <v>150</v>
      </c>
      <c r="B151" s="25">
        <v>45817</v>
      </c>
      <c r="C151" s="4" t="s">
        <v>184</v>
      </c>
      <c r="D151" s="4" t="s">
        <v>185</v>
      </c>
      <c r="E151" s="26">
        <v>-100</v>
      </c>
      <c r="F151" s="27" t="s">
        <v>155</v>
      </c>
      <c r="G151" s="9" t="str">
        <f>VLOOKUP(F151,'2425'!E:I,5,0)</f>
        <v>17.Nagrody na koniec roku</v>
      </c>
    </row>
    <row r="152" spans="1:7" ht="13.8">
      <c r="A152" s="4">
        <v>151</v>
      </c>
      <c r="B152" s="25">
        <v>45817</v>
      </c>
      <c r="C152" s="4" t="s">
        <v>121</v>
      </c>
      <c r="D152" s="4" t="s">
        <v>186</v>
      </c>
      <c r="E152" s="26">
        <v>-120</v>
      </c>
      <c r="F152" s="27" t="s">
        <v>62</v>
      </c>
      <c r="G152" s="9" t="str">
        <f>VLOOKUP(F152,'2425'!E:I,5,0)</f>
        <v>4.Nagrody w konkursach szkolnych</v>
      </c>
    </row>
    <row r="153" spans="1:7" ht="13.8">
      <c r="A153" s="4">
        <v>152</v>
      </c>
      <c r="B153" s="25">
        <v>45817</v>
      </c>
      <c r="C153" s="4" t="s">
        <v>187</v>
      </c>
      <c r="D153" s="4" t="s">
        <v>188</v>
      </c>
      <c r="E153" s="26">
        <v>-75</v>
      </c>
      <c r="F153" s="27" t="s">
        <v>155</v>
      </c>
      <c r="G153" s="9" t="str">
        <f>VLOOKUP(F153,'2425'!E:I,5,0)</f>
        <v>17.Nagrody na koniec roku</v>
      </c>
    </row>
    <row r="154" spans="1:7" ht="13.8">
      <c r="A154" s="4">
        <v>153</v>
      </c>
      <c r="B154" s="25">
        <v>45817</v>
      </c>
      <c r="C154" s="4" t="s">
        <v>189</v>
      </c>
      <c r="D154" s="4" t="s">
        <v>190</v>
      </c>
      <c r="E154" s="26">
        <v>-269.95</v>
      </c>
      <c r="F154" s="27" t="s">
        <v>62</v>
      </c>
      <c r="G154" s="9" t="str">
        <f>VLOOKUP(F154,'2425'!E:I,5,0)</f>
        <v>4.Nagrody w konkursach szkolnych</v>
      </c>
    </row>
    <row r="155" spans="1:7" ht="13.8">
      <c r="A155" s="4">
        <v>154</v>
      </c>
      <c r="B155" s="25">
        <v>45817</v>
      </c>
      <c r="C155" s="4" t="s">
        <v>137</v>
      </c>
      <c r="D155" s="4" t="s">
        <v>191</v>
      </c>
      <c r="E155" s="26">
        <v>-625</v>
      </c>
      <c r="F155" s="27" t="s">
        <v>155</v>
      </c>
      <c r="G155" s="9" t="str">
        <f>VLOOKUP(F155,'2425'!E:I,5,0)</f>
        <v>17.Nagrody na koniec roku</v>
      </c>
    </row>
    <row r="156" spans="1:7" ht="13.8">
      <c r="A156" s="4">
        <v>155</v>
      </c>
      <c r="B156" s="25">
        <v>45817</v>
      </c>
      <c r="C156" s="4" t="s">
        <v>13</v>
      </c>
      <c r="D156" s="4" t="s">
        <v>192</v>
      </c>
      <c r="E156" s="26">
        <v>-63.79</v>
      </c>
      <c r="F156" s="27" t="s">
        <v>29</v>
      </c>
      <c r="G156" s="9" t="str">
        <f>VLOOKUP(F156,'2425'!E:I,5,0)</f>
        <v>14.Dzień Edukacji i zakończenie roku szkolnego</v>
      </c>
    </row>
    <row r="157" spans="1:7" ht="13.8">
      <c r="A157" s="4">
        <v>156</v>
      </c>
      <c r="B157" s="25">
        <v>45817</v>
      </c>
      <c r="C157" s="4" t="s">
        <v>193</v>
      </c>
      <c r="D157" s="4" t="s">
        <v>194</v>
      </c>
      <c r="E157" s="26">
        <v>-575</v>
      </c>
      <c r="F157" s="27" t="s">
        <v>155</v>
      </c>
      <c r="G157" s="9" t="str">
        <f>VLOOKUP(F157,'2425'!E:I,5,0)</f>
        <v>17.Nagrody na koniec roku</v>
      </c>
    </row>
    <row r="158" spans="1:7" ht="13.8">
      <c r="A158" s="4">
        <v>157</v>
      </c>
      <c r="B158" s="25">
        <v>45817</v>
      </c>
      <c r="C158" s="4" t="s">
        <v>195</v>
      </c>
      <c r="D158" s="4" t="s">
        <v>196</v>
      </c>
      <c r="E158" s="26">
        <v>-180</v>
      </c>
      <c r="F158" s="27" t="s">
        <v>155</v>
      </c>
      <c r="G158" s="9" t="str">
        <f>VLOOKUP(F158,'2425'!E:I,5,0)</f>
        <v>17.Nagrody na koniec roku</v>
      </c>
    </row>
    <row r="159" spans="1:7" ht="13.8">
      <c r="A159" s="4">
        <v>158</v>
      </c>
      <c r="B159" s="25">
        <v>45817</v>
      </c>
      <c r="C159" s="4" t="s">
        <v>197</v>
      </c>
      <c r="D159" s="4" t="s">
        <v>198</v>
      </c>
      <c r="E159" s="26">
        <v>-5300</v>
      </c>
      <c r="F159" s="27" t="s">
        <v>33</v>
      </c>
      <c r="G159" s="9" t="str">
        <f>VLOOKUP(F159,'2425'!E:I,5,0)</f>
        <v>3.Dofinansowania wydarzeń klasowych, szkolnych, integracyjnych</v>
      </c>
    </row>
    <row r="160" spans="1:7" ht="13.8">
      <c r="A160" s="4">
        <v>159</v>
      </c>
      <c r="B160" s="25">
        <v>45819</v>
      </c>
      <c r="C160" s="4" t="s">
        <v>146</v>
      </c>
      <c r="D160" s="4" t="s">
        <v>196</v>
      </c>
      <c r="E160" s="26">
        <v>-270</v>
      </c>
      <c r="F160" s="27" t="s">
        <v>155</v>
      </c>
      <c r="G160" s="9" t="str">
        <f>VLOOKUP(F160,'2425'!E:I,5,0)</f>
        <v>17.Nagrody na koniec roku</v>
      </c>
    </row>
    <row r="161" spans="1:7" ht="13.8">
      <c r="A161" s="4">
        <v>160</v>
      </c>
      <c r="B161" s="25">
        <v>45819</v>
      </c>
      <c r="C161" s="4" t="s">
        <v>199</v>
      </c>
      <c r="D161" s="4" t="s">
        <v>200</v>
      </c>
      <c r="E161" s="26">
        <v>-125</v>
      </c>
      <c r="F161" s="27" t="s">
        <v>155</v>
      </c>
      <c r="G161" s="9" t="str">
        <f>VLOOKUP(F161,'2425'!E:I,5,0)</f>
        <v>17.Nagrody na koniec roku</v>
      </c>
    </row>
    <row r="162" spans="1:7" ht="13.8">
      <c r="A162" s="4">
        <v>161</v>
      </c>
      <c r="B162" s="25">
        <v>45819</v>
      </c>
      <c r="C162" s="4" t="s">
        <v>201</v>
      </c>
      <c r="D162" s="4" t="s">
        <v>196</v>
      </c>
      <c r="E162" s="26">
        <v>-135</v>
      </c>
      <c r="F162" s="27" t="s">
        <v>155</v>
      </c>
      <c r="G162" s="9" t="str">
        <f>VLOOKUP(F162,'2425'!E:I,5,0)</f>
        <v>17.Nagrody na koniec roku</v>
      </c>
    </row>
    <row r="163" spans="1:7" ht="13.8">
      <c r="A163" s="4">
        <v>162</v>
      </c>
      <c r="B163" s="25">
        <v>45819</v>
      </c>
      <c r="C163" s="4" t="s">
        <v>202</v>
      </c>
      <c r="D163" s="4" t="s">
        <v>203</v>
      </c>
      <c r="E163" s="26">
        <v>-5950</v>
      </c>
      <c r="F163" s="27" t="s">
        <v>155</v>
      </c>
      <c r="G163" s="9" t="str">
        <f>VLOOKUP(F163,'2425'!E:I,5,0)</f>
        <v>17.Nagrody na koniec roku</v>
      </c>
    </row>
    <row r="164" spans="1:7" ht="13.8">
      <c r="A164" s="4">
        <v>163</v>
      </c>
      <c r="B164" s="25">
        <v>45819</v>
      </c>
      <c r="C164" s="4" t="s">
        <v>204</v>
      </c>
      <c r="D164" s="4" t="s">
        <v>205</v>
      </c>
      <c r="E164" s="26">
        <v>-100</v>
      </c>
      <c r="F164" s="27" t="s">
        <v>155</v>
      </c>
      <c r="G164" s="9" t="str">
        <f>VLOOKUP(F164,'2425'!E:I,5,0)</f>
        <v>17.Nagrody na koniec roku</v>
      </c>
    </row>
    <row r="165" spans="1:7" ht="13.8">
      <c r="A165" s="4">
        <v>164</v>
      </c>
      <c r="B165" s="25">
        <v>45820</v>
      </c>
      <c r="C165" s="4" t="s">
        <v>206</v>
      </c>
      <c r="D165" s="4" t="s">
        <v>207</v>
      </c>
      <c r="E165" s="26">
        <v>-100</v>
      </c>
      <c r="F165" s="27" t="s">
        <v>29</v>
      </c>
      <c r="G165" s="9" t="str">
        <f>VLOOKUP(F165,'2425'!E:I,5,0)</f>
        <v>14.Dzień Edukacji i zakończenie roku szkolnego</v>
      </c>
    </row>
    <row r="166" spans="1:7" ht="13.8">
      <c r="A166" s="4">
        <v>165</v>
      </c>
      <c r="B166" s="25">
        <v>45821</v>
      </c>
      <c r="C166" s="4" t="s">
        <v>208</v>
      </c>
      <c r="D166" s="4" t="s">
        <v>196</v>
      </c>
      <c r="E166" s="26">
        <v>-75</v>
      </c>
      <c r="F166" s="27" t="s">
        <v>155</v>
      </c>
      <c r="G166" s="9" t="str">
        <f>VLOOKUP(F166,'2425'!E:I,5,0)</f>
        <v>17.Nagrody na koniec roku</v>
      </c>
    </row>
    <row r="167" spans="1:7" ht="13.8">
      <c r="A167" s="4">
        <v>166</v>
      </c>
      <c r="B167" s="25">
        <v>45821</v>
      </c>
      <c r="C167" s="4" t="s">
        <v>15</v>
      </c>
      <c r="D167" s="4" t="s">
        <v>209</v>
      </c>
      <c r="E167" s="26">
        <v>-450</v>
      </c>
      <c r="F167" s="27" t="s">
        <v>155</v>
      </c>
      <c r="G167" s="9" t="str">
        <f>VLOOKUP(F167,'2425'!E:I,5,0)</f>
        <v>17.Nagrody na koniec roku</v>
      </c>
    </row>
    <row r="168" spans="1:7" ht="13.8">
      <c r="A168" s="4">
        <v>167</v>
      </c>
      <c r="B168" s="25">
        <v>45821</v>
      </c>
      <c r="C168" s="4" t="s">
        <v>15</v>
      </c>
      <c r="D168" s="4" t="s">
        <v>210</v>
      </c>
      <c r="E168" s="26">
        <v>-100</v>
      </c>
      <c r="F168" s="27" t="s">
        <v>62</v>
      </c>
      <c r="G168" s="9" t="str">
        <f>VLOOKUP(F168,'2425'!E:I,5,0)</f>
        <v>4.Nagrody w konkursach szkolnych</v>
      </c>
    </row>
    <row r="169" spans="1:7" ht="13.8">
      <c r="A169" s="4">
        <v>168</v>
      </c>
      <c r="B169" s="25">
        <v>45821</v>
      </c>
      <c r="C169" s="4" t="s">
        <v>15</v>
      </c>
      <c r="D169" s="4" t="s">
        <v>211</v>
      </c>
      <c r="E169" s="26">
        <v>-300</v>
      </c>
      <c r="F169" s="27" t="s">
        <v>62</v>
      </c>
      <c r="G169" s="9" t="str">
        <f>VLOOKUP(F169,'2425'!E:I,5,0)</f>
        <v>4.Nagrody w konkursach szkolnych</v>
      </c>
    </row>
    <row r="170" spans="1:7" ht="13.8">
      <c r="A170" s="4">
        <v>169</v>
      </c>
      <c r="B170" s="25">
        <v>45825</v>
      </c>
      <c r="C170" s="4" t="s">
        <v>212</v>
      </c>
      <c r="D170" s="4" t="s">
        <v>196</v>
      </c>
      <c r="E170" s="26">
        <v>-75</v>
      </c>
      <c r="F170" s="27" t="s">
        <v>155</v>
      </c>
      <c r="G170" s="9" t="str">
        <f>VLOOKUP(F170,'2425'!E:I,5,0)</f>
        <v>17.Nagrody na koniec roku</v>
      </c>
    </row>
    <row r="171" spans="1:7" ht="13.8">
      <c r="A171" s="4">
        <v>170</v>
      </c>
      <c r="B171" s="25">
        <v>45825</v>
      </c>
      <c r="C171" s="4" t="s">
        <v>13</v>
      </c>
      <c r="D171" s="4" t="s">
        <v>213</v>
      </c>
      <c r="E171" s="26">
        <v>-184.52</v>
      </c>
      <c r="F171" s="27" t="s">
        <v>29</v>
      </c>
      <c r="G171" s="9" t="str">
        <f>VLOOKUP(F171,'2425'!E:I,5,0)</f>
        <v>14.Dzień Edukacji i zakończenie roku szkolnego</v>
      </c>
    </row>
    <row r="172" spans="1:7" ht="13.8">
      <c r="A172" s="4">
        <v>171</v>
      </c>
      <c r="B172" s="25">
        <v>45825</v>
      </c>
      <c r="C172" s="4" t="s">
        <v>13</v>
      </c>
      <c r="D172" s="4" t="s">
        <v>214</v>
      </c>
      <c r="E172" s="26">
        <v>-22.8</v>
      </c>
      <c r="F172" s="27" t="s">
        <v>29</v>
      </c>
      <c r="G172" s="9" t="str">
        <f>VLOOKUP(F172,'2425'!E:I,5,0)</f>
        <v>14.Dzień Edukacji i zakończenie roku szkolnego</v>
      </c>
    </row>
    <row r="173" spans="1:7" ht="13.8">
      <c r="A173" s="4">
        <v>172</v>
      </c>
      <c r="B173" s="25">
        <v>45825</v>
      </c>
      <c r="C173" s="4" t="s">
        <v>15</v>
      </c>
      <c r="D173" s="4" t="s">
        <v>215</v>
      </c>
      <c r="E173" s="26">
        <v>-180</v>
      </c>
      <c r="F173" s="27" t="s">
        <v>155</v>
      </c>
      <c r="G173" s="9" t="str">
        <f>VLOOKUP(F173,'2425'!E:I,5,0)</f>
        <v>17.Nagrody na koniec roku</v>
      </c>
    </row>
    <row r="174" spans="1:7" ht="13.8">
      <c r="A174" s="4">
        <v>173</v>
      </c>
      <c r="B174" s="25">
        <v>45825</v>
      </c>
      <c r="C174" s="4" t="s">
        <v>15</v>
      </c>
      <c r="D174" s="4" t="s">
        <v>73</v>
      </c>
      <c r="E174" s="26">
        <v>-179</v>
      </c>
      <c r="F174" s="27" t="s">
        <v>74</v>
      </c>
      <c r="G174" s="9" t="str">
        <f>VLOOKUP(F174,'2425'!E:I,5,0)</f>
        <v>2.Pomoc indywidualna uczniom</v>
      </c>
    </row>
    <row r="175" spans="1:7" ht="13.8">
      <c r="A175" s="4">
        <v>174</v>
      </c>
      <c r="B175" s="25">
        <v>45825</v>
      </c>
      <c r="C175" s="4" t="s">
        <v>79</v>
      </c>
      <c r="D175" s="4" t="s">
        <v>196</v>
      </c>
      <c r="E175" s="26">
        <v>-50</v>
      </c>
      <c r="F175" s="27" t="s">
        <v>155</v>
      </c>
      <c r="G175" s="9" t="str">
        <f>VLOOKUP(F175,'2425'!E:I,5,0)</f>
        <v>17.Nagrody na koniec roku</v>
      </c>
    </row>
    <row r="176" spans="1:7" ht="13.8">
      <c r="A176" s="4">
        <v>175</v>
      </c>
      <c r="B176" s="25">
        <v>45825</v>
      </c>
      <c r="C176" s="4" t="s">
        <v>216</v>
      </c>
      <c r="D176" s="4" t="s">
        <v>217</v>
      </c>
      <c r="E176" s="26">
        <v>-400</v>
      </c>
      <c r="F176" s="27" t="s">
        <v>155</v>
      </c>
      <c r="G176" s="9" t="str">
        <f>VLOOKUP(F176,'2425'!E:I,5,0)</f>
        <v>17.Nagrody na koniec roku</v>
      </c>
    </row>
    <row r="177" spans="1:7" ht="13.8">
      <c r="A177" s="4">
        <v>176</v>
      </c>
      <c r="B177" s="25">
        <v>45831</v>
      </c>
      <c r="C177" s="4" t="s">
        <v>148</v>
      </c>
      <c r="D177" s="4" t="s">
        <v>218</v>
      </c>
      <c r="E177" s="26">
        <v>-270</v>
      </c>
      <c r="F177" s="27" t="s">
        <v>33</v>
      </c>
      <c r="G177" s="9" t="str">
        <f>VLOOKUP(F177,'2425'!E:I,5,0)</f>
        <v>3.Dofinansowania wydarzeń klasowych, szkolnych, integracyjnych</v>
      </c>
    </row>
    <row r="178" spans="1:7" ht="13.8">
      <c r="A178" s="4">
        <v>177</v>
      </c>
      <c r="B178" s="25">
        <v>45831</v>
      </c>
      <c r="C178" s="4" t="s">
        <v>15</v>
      </c>
      <c r="D178" s="4" t="s">
        <v>219</v>
      </c>
      <c r="E178" s="26">
        <v>-75</v>
      </c>
      <c r="F178" s="27" t="s">
        <v>155</v>
      </c>
      <c r="G178" s="9" t="str">
        <f>VLOOKUP(F178,'2425'!E:I,5,0)</f>
        <v>17.Nagrody na koniec roku</v>
      </c>
    </row>
    <row r="179" spans="1:7" ht="13.8">
      <c r="A179" s="4">
        <v>178</v>
      </c>
      <c r="B179" s="25">
        <v>45831</v>
      </c>
      <c r="C179" s="4" t="s">
        <v>15</v>
      </c>
      <c r="D179" s="4" t="s">
        <v>220</v>
      </c>
      <c r="E179" s="26">
        <v>-252</v>
      </c>
      <c r="F179" s="27" t="s">
        <v>155</v>
      </c>
      <c r="G179" s="9" t="str">
        <f>VLOOKUP(F179,'2425'!E:I,5,0)</f>
        <v>17.Nagrody na koniec roku</v>
      </c>
    </row>
    <row r="180" spans="1:7" ht="13.8">
      <c r="A180" s="4">
        <v>179</v>
      </c>
      <c r="B180" s="25">
        <v>45831</v>
      </c>
      <c r="C180" s="4" t="s">
        <v>221</v>
      </c>
      <c r="D180" s="4" t="s">
        <v>196</v>
      </c>
      <c r="E180" s="26">
        <v>-75</v>
      </c>
      <c r="F180" s="27" t="s">
        <v>155</v>
      </c>
      <c r="G180" s="9" t="str">
        <f>VLOOKUP(F180,'2425'!E:I,5,0)</f>
        <v>17.Nagrody na koniec roku</v>
      </c>
    </row>
    <row r="181" spans="1:7" ht="13.8">
      <c r="A181" s="4">
        <v>180</v>
      </c>
      <c r="B181" s="25">
        <v>45832</v>
      </c>
      <c r="C181" s="4" t="s">
        <v>15</v>
      </c>
      <c r="D181" s="4" t="s">
        <v>222</v>
      </c>
      <c r="E181" s="26">
        <v>-351.8</v>
      </c>
      <c r="F181" s="27" t="s">
        <v>54</v>
      </c>
      <c r="G181" s="9" t="str">
        <f>VLOOKUP(F181,'2425'!E:I,5,0)</f>
        <v>15.Wsparcie działalności samorządów (w tym garażówka)</v>
      </c>
    </row>
    <row r="182" spans="1:7" ht="13.8">
      <c r="A182" s="4">
        <v>181</v>
      </c>
      <c r="B182" s="25">
        <v>45834</v>
      </c>
      <c r="C182" s="4" t="s">
        <v>36</v>
      </c>
      <c r="D182" s="4" t="s">
        <v>223</v>
      </c>
      <c r="E182" s="26">
        <v>-150</v>
      </c>
      <c r="F182" s="27" t="s">
        <v>33</v>
      </c>
      <c r="G182" s="9" t="str">
        <f>VLOOKUP(F182,'2425'!E:I,5,0)</f>
        <v>3.Dofinansowania wydarzeń klasowych, szkolnych, integracyjnych</v>
      </c>
    </row>
    <row r="183" spans="1:7" ht="13.8">
      <c r="A183" s="4">
        <v>182</v>
      </c>
      <c r="B183" s="25">
        <v>45834</v>
      </c>
      <c r="C183" s="4" t="s">
        <v>13</v>
      </c>
      <c r="D183" s="4" t="s">
        <v>224</v>
      </c>
      <c r="E183" s="26">
        <v>-784</v>
      </c>
      <c r="F183" s="27" t="s">
        <v>29</v>
      </c>
      <c r="G183" s="9" t="str">
        <f>VLOOKUP(F183,'2425'!E:I,5,0)</f>
        <v>14.Dzień Edukacji i zakończenie roku szkolnego</v>
      </c>
    </row>
    <row r="184" spans="1:7" ht="13.8">
      <c r="A184" s="4">
        <v>183</v>
      </c>
      <c r="B184" s="25">
        <v>45838</v>
      </c>
      <c r="C184" s="4"/>
      <c r="D184" s="4" t="s">
        <v>21</v>
      </c>
      <c r="E184" s="26">
        <v>-94</v>
      </c>
      <c r="F184" s="27" t="s">
        <v>22</v>
      </c>
      <c r="G184" s="9" t="str">
        <f>VLOOKUP(F184,'2425'!E:I,5,0)</f>
        <v>16.Koszty bankowe / odsetki od salda</v>
      </c>
    </row>
    <row r="185" spans="1:7" ht="13.8">
      <c r="A185" s="4">
        <v>184</v>
      </c>
      <c r="B185" s="25">
        <v>45838</v>
      </c>
      <c r="C185" s="4"/>
      <c r="D185" s="4" t="s">
        <v>21</v>
      </c>
      <c r="E185" s="26">
        <v>-1.4</v>
      </c>
      <c r="F185" s="27" t="s">
        <v>22</v>
      </c>
      <c r="G185" s="9" t="str">
        <f>VLOOKUP(F185,'2425'!E:I,5,0)</f>
        <v>16.Koszty bankowe / odsetki od salda</v>
      </c>
    </row>
    <row r="186" spans="1:7" ht="13.8">
      <c r="A186" s="4">
        <v>185</v>
      </c>
      <c r="B186" s="25">
        <v>45838</v>
      </c>
      <c r="C186" s="4"/>
      <c r="D186" s="4" t="s">
        <v>25</v>
      </c>
      <c r="E186" s="26">
        <v>0.28999999999999998</v>
      </c>
      <c r="F186" s="27" t="s">
        <v>22</v>
      </c>
      <c r="G186" s="9" t="str">
        <f>VLOOKUP(F186,'2425'!E:I,5,0)</f>
        <v>16.Koszty bankowe / odsetki od salda</v>
      </c>
    </row>
    <row r="187" spans="1:7" ht="13.8">
      <c r="A187" s="4">
        <v>186</v>
      </c>
      <c r="B187" s="25">
        <v>45838</v>
      </c>
      <c r="C187" s="4"/>
      <c r="D187" s="4" t="s">
        <v>21</v>
      </c>
      <c r="E187" s="26">
        <v>-16.2</v>
      </c>
      <c r="F187" s="27" t="s">
        <v>22</v>
      </c>
      <c r="G187" s="9" t="str">
        <f>VLOOKUP(F187,'2425'!E:I,5,0)</f>
        <v>16.Koszty bankowe / odsetki od salda</v>
      </c>
    </row>
    <row r="188" spans="1:7" ht="13.8">
      <c r="A188" s="4">
        <v>187</v>
      </c>
      <c r="B188" s="38"/>
      <c r="C188" s="18" t="s">
        <v>26</v>
      </c>
      <c r="D188" s="39"/>
      <c r="E188" s="40">
        <v>1375</v>
      </c>
      <c r="F188" s="43" t="s">
        <v>27</v>
      </c>
      <c r="G188" s="9" t="str">
        <f>VLOOKUP(F188,'2425'!E:I,5,0)</f>
        <v>2.Wpływy składkowe od 1/09/2024</v>
      </c>
    </row>
    <row r="189" spans="1:7" ht="13.8">
      <c r="A189" s="4">
        <v>188</v>
      </c>
      <c r="B189" s="25">
        <v>45845</v>
      </c>
      <c r="C189" s="4"/>
      <c r="D189" s="4" t="s">
        <v>143</v>
      </c>
      <c r="E189" s="26">
        <v>-15</v>
      </c>
      <c r="F189" s="27" t="s">
        <v>22</v>
      </c>
      <c r="G189" s="9" t="str">
        <f>VLOOKUP(F189,'2425'!E:I,5,0)</f>
        <v>16.Koszty bankowe / odsetki od salda</v>
      </c>
    </row>
    <row r="190" spans="1:7" ht="13.8">
      <c r="A190" s="4">
        <v>189</v>
      </c>
      <c r="B190" s="25">
        <v>45869</v>
      </c>
      <c r="C190" s="4"/>
      <c r="D190" s="4" t="s">
        <v>25</v>
      </c>
      <c r="E190" s="31">
        <v>0.24</v>
      </c>
      <c r="F190" s="27" t="s">
        <v>22</v>
      </c>
      <c r="G190" s="9" t="str">
        <f>VLOOKUP(F190,'2425'!E:I,5,0)</f>
        <v>16.Koszty bankowe / odsetki od salda</v>
      </c>
    </row>
    <row r="191" spans="1:7" ht="13.8">
      <c r="A191" s="4">
        <v>190</v>
      </c>
      <c r="B191" s="25">
        <v>45874</v>
      </c>
      <c r="C191" s="4"/>
      <c r="D191" s="4" t="s">
        <v>143</v>
      </c>
      <c r="E191" s="26">
        <v>-15</v>
      </c>
      <c r="F191" s="27" t="s">
        <v>22</v>
      </c>
      <c r="G191" s="9" t="str">
        <f>VLOOKUP(F191,'2425'!E:I,5,0)</f>
        <v>16.Koszty bankowe / odsetki od salda</v>
      </c>
    </row>
    <row r="192" spans="1:7" ht="13.8">
      <c r="A192" s="4">
        <v>191</v>
      </c>
      <c r="B192" s="25">
        <v>45900</v>
      </c>
      <c r="C192" s="4"/>
      <c r="D192" s="4" t="s">
        <v>25</v>
      </c>
      <c r="E192" s="31">
        <v>0.24</v>
      </c>
      <c r="F192" s="27" t="s">
        <v>22</v>
      </c>
      <c r="G192" s="9" t="str">
        <f>VLOOKUP(F192,'2425'!E:I,5,0)</f>
        <v>16.Koszty bankowe / odsetki od salda</v>
      </c>
    </row>
    <row r="193" spans="1:7" ht="13.8">
      <c r="A193" s="4"/>
      <c r="B193" s="25">
        <v>45900</v>
      </c>
      <c r="C193" s="44" t="s">
        <v>225</v>
      </c>
      <c r="D193" s="30"/>
      <c r="E193" s="45">
        <f>SUM(E2:E192)</f>
        <v>28109.74000000002</v>
      </c>
      <c r="F193" s="27"/>
      <c r="G193" s="9" t="e">
        <f>VLOOKUP(F193,'2425'!E:I,5,0)</f>
        <v>#N/A</v>
      </c>
    </row>
    <row r="194" spans="1:7" ht="13.8">
      <c r="A194" s="4"/>
      <c r="B194" s="25"/>
      <c r="C194" s="4"/>
      <c r="D194" s="30"/>
      <c r="E194" s="31"/>
      <c r="F194" s="27"/>
      <c r="G194" s="46"/>
    </row>
    <row r="195" spans="1:7" ht="13.8">
      <c r="A195" s="4"/>
      <c r="B195" s="25"/>
      <c r="C195" s="4"/>
      <c r="D195" s="30"/>
      <c r="E195" s="31"/>
      <c r="F195" s="27"/>
      <c r="G195" s="46"/>
    </row>
    <row r="196" spans="1:7" ht="13.8">
      <c r="A196" s="4"/>
      <c r="B196" s="25"/>
      <c r="C196" s="4"/>
      <c r="D196" s="30"/>
      <c r="E196" s="31"/>
      <c r="F196" s="27"/>
      <c r="G196" s="46"/>
    </row>
    <row r="197" spans="1:7" ht="13.8">
      <c r="A197" s="4"/>
      <c r="B197" s="25"/>
      <c r="C197" s="4"/>
      <c r="D197" s="30"/>
      <c r="E197" s="31"/>
      <c r="F197" s="27"/>
      <c r="G197" s="46"/>
    </row>
    <row r="198" spans="1:7" ht="13.8">
      <c r="A198" s="4"/>
      <c r="B198" s="25"/>
      <c r="C198" s="4"/>
      <c r="D198" s="30"/>
      <c r="E198" s="31"/>
      <c r="F198" s="27"/>
      <c r="G198" s="46"/>
    </row>
    <row r="199" spans="1:7" ht="13.8">
      <c r="A199" s="4"/>
      <c r="B199" s="25"/>
      <c r="C199" s="4"/>
      <c r="D199" s="30"/>
      <c r="E199" s="31"/>
      <c r="F199" s="27"/>
      <c r="G199" s="46"/>
    </row>
    <row r="200" spans="1:7" ht="13.8">
      <c r="A200" s="4"/>
      <c r="B200" s="25"/>
      <c r="C200" s="4"/>
      <c r="D200" s="30"/>
      <c r="E200" s="31"/>
      <c r="F200" s="27"/>
      <c r="G200" s="46"/>
    </row>
    <row r="201" spans="1:7" ht="13.8">
      <c r="A201" s="4"/>
      <c r="B201" s="25"/>
      <c r="C201" s="4"/>
      <c r="D201" s="30"/>
      <c r="E201" s="31"/>
      <c r="F201" s="27"/>
      <c r="G201" s="46"/>
    </row>
    <row r="202" spans="1:7" ht="13.8">
      <c r="A202" s="4"/>
      <c r="B202" s="25"/>
      <c r="C202" s="4"/>
      <c r="D202" s="30"/>
      <c r="E202" s="31"/>
      <c r="F202" s="27"/>
      <c r="G202" s="46"/>
    </row>
    <row r="203" spans="1:7" ht="13.8">
      <c r="A203" s="39"/>
      <c r="B203" s="38"/>
      <c r="C203" s="39"/>
      <c r="D203" s="39"/>
      <c r="E203" s="40"/>
      <c r="F203" s="43"/>
      <c r="G203" s="47"/>
    </row>
    <row r="204" spans="1:7" ht="13.8">
      <c r="A204" s="39"/>
      <c r="B204" s="25"/>
      <c r="C204" s="30"/>
      <c r="D204" s="48"/>
      <c r="E204" s="26"/>
      <c r="F204" s="27"/>
      <c r="G204" s="46"/>
    </row>
    <row r="205" spans="1:7" ht="13.8">
      <c r="A205" s="39"/>
      <c r="B205" s="25"/>
      <c r="C205" s="30"/>
      <c r="D205" s="4"/>
      <c r="E205" s="26"/>
      <c r="F205" s="27"/>
      <c r="G205" s="46"/>
    </row>
    <row r="206" spans="1:7" ht="13.8">
      <c r="A206" s="39"/>
      <c r="B206" s="25"/>
      <c r="C206" s="30"/>
      <c r="D206" s="49"/>
      <c r="E206" s="26"/>
      <c r="F206" s="27"/>
      <c r="G206" s="46"/>
    </row>
    <row r="207" spans="1:7" ht="13.8">
      <c r="A207" s="39"/>
      <c r="B207" s="25"/>
      <c r="C207" s="30"/>
      <c r="D207" s="49"/>
      <c r="E207" s="26"/>
      <c r="F207" s="27"/>
      <c r="G207" s="46"/>
    </row>
    <row r="208" spans="1:7" ht="13.8">
      <c r="A208" s="39"/>
      <c r="B208" s="25"/>
      <c r="C208" s="30"/>
      <c r="D208" s="49"/>
      <c r="E208" s="26"/>
      <c r="F208" s="27"/>
      <c r="G208" s="46"/>
    </row>
    <row r="209" spans="1:7" ht="13.8">
      <c r="A209" s="39"/>
      <c r="B209" s="25"/>
      <c r="C209" s="30"/>
      <c r="D209" s="4"/>
      <c r="E209" s="26"/>
      <c r="F209" s="27"/>
      <c r="G209" s="46"/>
    </row>
    <row r="210" spans="1:7" ht="13.8">
      <c r="A210" s="39"/>
      <c r="B210" s="25"/>
      <c r="C210" s="30"/>
      <c r="D210" s="49"/>
      <c r="E210" s="26"/>
      <c r="F210" s="27"/>
      <c r="G210" s="46"/>
    </row>
    <row r="211" spans="1:7" ht="13.8">
      <c r="A211" s="39"/>
      <c r="B211" s="25"/>
      <c r="C211" s="30"/>
      <c r="D211" s="49"/>
      <c r="E211" s="26"/>
      <c r="F211" s="27"/>
      <c r="G211" s="46"/>
    </row>
    <row r="212" spans="1:7" ht="13.8">
      <c r="A212" s="39"/>
      <c r="B212" s="25"/>
      <c r="C212" s="30"/>
      <c r="D212" s="49"/>
      <c r="E212" s="26"/>
      <c r="F212" s="27"/>
      <c r="G212" s="46"/>
    </row>
    <row r="213" spans="1:7" ht="13.8">
      <c r="A213" s="39"/>
      <c r="B213" s="25"/>
      <c r="C213" s="30"/>
      <c r="D213" s="4"/>
      <c r="E213" s="26"/>
      <c r="F213" s="27"/>
      <c r="G213" s="46"/>
    </row>
    <row r="214" spans="1:7" ht="13.8">
      <c r="A214" s="39"/>
      <c r="B214" s="25"/>
      <c r="C214" s="30"/>
      <c r="D214" s="4"/>
      <c r="E214" s="26"/>
      <c r="F214" s="27"/>
      <c r="G214" s="46"/>
    </row>
    <row r="215" spans="1:7" ht="13.8">
      <c r="A215" s="39"/>
      <c r="B215" s="25"/>
      <c r="C215" s="30"/>
      <c r="D215" s="4"/>
      <c r="E215" s="26"/>
      <c r="F215" s="27"/>
      <c r="G215" s="46"/>
    </row>
    <row r="216" spans="1:7" ht="13.8">
      <c r="A216" s="39"/>
      <c r="B216" s="25"/>
      <c r="C216" s="30"/>
      <c r="D216" s="4"/>
      <c r="E216" s="26"/>
      <c r="F216" s="27"/>
      <c r="G216" s="46"/>
    </row>
    <row r="217" spans="1:7" ht="13.8">
      <c r="A217" s="39"/>
      <c r="B217" s="38"/>
      <c r="C217" s="39"/>
      <c r="D217" s="39"/>
      <c r="E217" s="40"/>
      <c r="F217" s="43"/>
      <c r="G217" s="47"/>
    </row>
    <row r="218" spans="1:7" ht="13.8">
      <c r="A218" s="39"/>
      <c r="B218" s="25"/>
      <c r="C218" s="30"/>
      <c r="D218" s="49"/>
      <c r="E218" s="26"/>
      <c r="F218" s="27"/>
      <c r="G218" s="46"/>
    </row>
    <row r="219" spans="1:7" ht="13.8">
      <c r="A219" s="39"/>
      <c r="B219" s="25"/>
      <c r="C219" s="30"/>
      <c r="D219" s="49"/>
      <c r="E219" s="26"/>
      <c r="F219" s="27"/>
      <c r="G219" s="46"/>
    </row>
    <row r="220" spans="1:7" ht="13.8">
      <c r="A220" s="39"/>
      <c r="B220" s="25"/>
      <c r="C220" s="30"/>
      <c r="D220" s="4"/>
      <c r="E220" s="26"/>
      <c r="F220" s="27"/>
      <c r="G220" s="46"/>
    </row>
    <row r="221" spans="1:7" ht="13.8">
      <c r="A221" s="39"/>
      <c r="B221" s="25"/>
      <c r="C221" s="30"/>
      <c r="D221" s="49"/>
      <c r="E221" s="26"/>
      <c r="F221" s="27"/>
      <c r="G221" s="46"/>
    </row>
    <row r="222" spans="1:7" ht="13.8">
      <c r="A222" s="39"/>
      <c r="B222" s="25"/>
      <c r="C222" s="30"/>
      <c r="D222" s="4"/>
      <c r="E222" s="26"/>
      <c r="F222" s="27"/>
      <c r="G222" s="46"/>
    </row>
    <row r="223" spans="1:7" ht="13.8">
      <c r="A223" s="39"/>
      <c r="B223" s="25"/>
      <c r="C223" s="30"/>
      <c r="D223" s="4"/>
      <c r="E223" s="26"/>
      <c r="F223" s="27"/>
      <c r="G223" s="46"/>
    </row>
    <row r="224" spans="1:7" ht="13.8">
      <c r="A224" s="39"/>
      <c r="B224" s="25"/>
      <c r="C224" s="30"/>
      <c r="D224" s="4"/>
      <c r="E224" s="26"/>
      <c r="F224" s="27"/>
      <c r="G224" s="46"/>
    </row>
    <row r="225" spans="1:7" ht="13.8">
      <c r="A225" s="39"/>
      <c r="B225" s="25"/>
      <c r="C225" s="30"/>
      <c r="D225" s="4"/>
      <c r="E225" s="26"/>
      <c r="F225" s="27"/>
      <c r="G225" s="46"/>
    </row>
    <row r="226" spans="1:7" ht="13.8">
      <c r="A226" s="39"/>
      <c r="B226" s="25"/>
      <c r="C226" s="50"/>
      <c r="D226" s="4"/>
      <c r="E226" s="26"/>
      <c r="F226" s="27"/>
      <c r="G226" s="46"/>
    </row>
    <row r="227" spans="1:7" ht="13.8">
      <c r="A227" s="39"/>
      <c r="B227" s="38"/>
      <c r="C227" s="39"/>
      <c r="D227" s="39"/>
      <c r="E227" s="40"/>
      <c r="F227" s="43"/>
      <c r="G227" s="47"/>
    </row>
    <row r="228" spans="1:7" ht="13.8">
      <c r="A228" s="39"/>
      <c r="B228" s="25"/>
      <c r="C228" s="30"/>
      <c r="D228" s="49"/>
      <c r="E228" s="26"/>
      <c r="F228" s="27"/>
      <c r="G228" s="46"/>
    </row>
    <row r="229" spans="1:7" ht="13.8">
      <c r="A229" s="39"/>
      <c r="B229" s="25"/>
      <c r="C229" s="30"/>
      <c r="D229" s="4"/>
      <c r="E229" s="26"/>
      <c r="F229" s="27"/>
      <c r="G229" s="46"/>
    </row>
    <row r="230" spans="1:7" ht="13.8">
      <c r="A230" s="39"/>
      <c r="B230" s="25"/>
      <c r="C230" s="30"/>
      <c r="D230" s="4"/>
      <c r="E230" s="26"/>
      <c r="F230" s="27"/>
      <c r="G230" s="46"/>
    </row>
    <row r="231" spans="1:7" ht="13.8">
      <c r="A231" s="39"/>
      <c r="B231" s="25"/>
      <c r="C231" s="30"/>
      <c r="D231" s="49"/>
      <c r="E231" s="26"/>
      <c r="F231" s="27"/>
      <c r="G231" s="46"/>
    </row>
    <row r="232" spans="1:7" ht="13.8">
      <c r="A232" s="39"/>
      <c r="B232" s="25"/>
      <c r="C232" s="30"/>
      <c r="D232" s="4"/>
      <c r="E232" s="26"/>
      <c r="F232" s="27"/>
      <c r="G232" s="46"/>
    </row>
    <row r="233" spans="1:7" ht="13.8">
      <c r="A233" s="39"/>
      <c r="B233" s="25"/>
      <c r="C233" s="30"/>
      <c r="D233" s="4"/>
      <c r="E233" s="26"/>
      <c r="F233" s="27"/>
      <c r="G233" s="46"/>
    </row>
    <row r="234" spans="1:7" ht="13.8">
      <c r="A234" s="39"/>
      <c r="B234" s="25"/>
      <c r="C234" s="30"/>
      <c r="D234" s="4"/>
      <c r="E234" s="26"/>
      <c r="F234" s="27"/>
      <c r="G234" s="46"/>
    </row>
    <row r="235" spans="1:7" ht="13.8">
      <c r="A235" s="39"/>
      <c r="B235" s="25"/>
      <c r="C235" s="30"/>
      <c r="D235" s="4"/>
      <c r="E235" s="26"/>
      <c r="F235" s="27"/>
      <c r="G235" s="46"/>
    </row>
    <row r="236" spans="1:7" ht="13.8">
      <c r="A236" s="39"/>
      <c r="B236" s="25"/>
      <c r="C236" s="30"/>
      <c r="D236" s="4"/>
      <c r="E236" s="26"/>
      <c r="F236" s="27"/>
      <c r="G236" s="46"/>
    </row>
    <row r="237" spans="1:7" ht="13.8">
      <c r="A237" s="39"/>
      <c r="B237" s="25"/>
      <c r="C237" s="30"/>
      <c r="D237" s="4"/>
      <c r="E237" s="26"/>
      <c r="F237" s="27"/>
      <c r="G237" s="46"/>
    </row>
    <row r="238" spans="1:7" ht="13.8">
      <c r="A238" s="39"/>
      <c r="B238" s="25"/>
      <c r="C238" s="30"/>
      <c r="D238" s="4"/>
      <c r="E238" s="26"/>
      <c r="F238" s="27"/>
      <c r="G238" s="46"/>
    </row>
    <row r="239" spans="1:7" ht="13.8">
      <c r="A239" s="39"/>
      <c r="B239" s="25"/>
      <c r="C239" s="51"/>
      <c r="D239" s="4"/>
      <c r="E239" s="26"/>
      <c r="F239" s="27"/>
      <c r="G239" s="46"/>
    </row>
    <row r="240" spans="1:7" ht="13.8">
      <c r="A240" s="39"/>
      <c r="B240" s="38"/>
      <c r="C240" s="39"/>
      <c r="D240" s="39"/>
      <c r="E240" s="40"/>
      <c r="F240" s="43"/>
      <c r="G240" s="47"/>
    </row>
    <row r="241" spans="1:7" ht="13.8">
      <c r="A241" s="39"/>
      <c r="B241" s="25"/>
      <c r="C241" s="4"/>
      <c r="D241" s="4"/>
      <c r="E241" s="26"/>
      <c r="F241" s="46"/>
      <c r="G241" s="52"/>
    </row>
    <row r="242" spans="1:7" ht="13.8">
      <c r="B242" s="25"/>
      <c r="C242" s="4"/>
      <c r="D242" s="4"/>
      <c r="E242" s="26"/>
      <c r="F242" s="27"/>
      <c r="G242" s="46"/>
    </row>
    <row r="243" spans="1:7" ht="13.8">
      <c r="B243" s="25"/>
      <c r="C243" s="4"/>
      <c r="D243" s="4"/>
      <c r="E243" s="26"/>
      <c r="F243" s="54"/>
      <c r="G243" s="55"/>
    </row>
    <row r="244" spans="1:7" ht="13.8">
      <c r="B244" s="25"/>
      <c r="C244" s="4"/>
      <c r="D244" s="4"/>
      <c r="E244" s="26"/>
      <c r="F244" s="46"/>
      <c r="G244" s="52"/>
    </row>
    <row r="245" spans="1:7" ht="13.8">
      <c r="B245" s="25"/>
      <c r="C245" s="4"/>
      <c r="D245" s="4"/>
      <c r="E245" s="26"/>
      <c r="F245" s="46"/>
      <c r="G245" s="52"/>
    </row>
    <row r="246" spans="1:7" ht="13.8">
      <c r="B246" s="25"/>
      <c r="C246" s="4"/>
      <c r="D246" s="4"/>
      <c r="E246" s="26"/>
      <c r="F246" s="46"/>
      <c r="G246" s="52"/>
    </row>
    <row r="247" spans="1:7" ht="13.8">
      <c r="B247" s="25"/>
      <c r="C247" s="4"/>
      <c r="D247" s="4"/>
      <c r="E247" s="26"/>
      <c r="F247" s="46"/>
      <c r="G247" s="52"/>
    </row>
    <row r="248" spans="1:7" ht="13.8">
      <c r="B248" s="25"/>
      <c r="C248" s="4"/>
      <c r="D248" s="4"/>
      <c r="E248" s="26"/>
      <c r="F248" s="46"/>
      <c r="G248" s="52"/>
    </row>
    <row r="249" spans="1:7" ht="13.8">
      <c r="B249" s="25"/>
      <c r="C249" s="4"/>
      <c r="D249" s="4"/>
      <c r="E249" s="26"/>
      <c r="F249" s="27"/>
      <c r="G249" s="46"/>
    </row>
    <row r="250" spans="1:7" ht="13.8">
      <c r="B250" s="25"/>
      <c r="C250" s="4"/>
      <c r="D250" s="4"/>
      <c r="E250" s="26"/>
      <c r="F250" s="27"/>
      <c r="G250" s="46"/>
    </row>
    <row r="251" spans="1:7" ht="13.8">
      <c r="B251" s="25"/>
      <c r="C251" s="4"/>
      <c r="D251" s="4"/>
      <c r="E251" s="26"/>
      <c r="F251" s="27"/>
      <c r="G251" s="46"/>
    </row>
    <row r="252" spans="1:7" ht="13.8">
      <c r="B252" s="25"/>
      <c r="C252" s="4"/>
      <c r="D252" s="4"/>
      <c r="E252" s="26"/>
      <c r="F252" s="27"/>
      <c r="G252" s="46"/>
    </row>
    <row r="253" spans="1:7" ht="13.8">
      <c r="B253" s="25"/>
      <c r="C253" s="4"/>
      <c r="D253" s="4"/>
      <c r="E253" s="26"/>
      <c r="F253" s="27"/>
      <c r="G253" s="46"/>
    </row>
    <row r="254" spans="1:7" ht="13.8">
      <c r="B254" s="25"/>
      <c r="C254" s="4"/>
      <c r="D254" s="4"/>
      <c r="E254" s="26"/>
      <c r="F254" s="46"/>
      <c r="G254" s="52"/>
    </row>
    <row r="255" spans="1:7" ht="13.8">
      <c r="B255" s="25"/>
      <c r="C255" s="4"/>
      <c r="D255" s="4"/>
      <c r="E255" s="26"/>
      <c r="F255" s="27"/>
      <c r="G255" s="46"/>
    </row>
    <row r="256" spans="1:7" ht="13.8">
      <c r="B256" s="25"/>
      <c r="C256" s="4"/>
      <c r="D256" s="4"/>
      <c r="E256" s="26"/>
      <c r="F256" s="27"/>
      <c r="G256" s="46"/>
    </row>
    <row r="257" spans="2:7" ht="13.8">
      <c r="B257" s="25"/>
      <c r="C257" s="4"/>
      <c r="D257" s="4"/>
      <c r="E257" s="26"/>
      <c r="F257" s="54"/>
      <c r="G257" s="55"/>
    </row>
    <row r="258" spans="2:7" ht="13.8">
      <c r="B258" s="25"/>
      <c r="C258" s="4"/>
      <c r="D258" s="4"/>
      <c r="E258" s="26"/>
      <c r="F258" s="27"/>
      <c r="G258" s="46"/>
    </row>
    <row r="259" spans="2:7" ht="13.8">
      <c r="B259" s="25"/>
      <c r="C259" s="4"/>
      <c r="D259" s="4"/>
      <c r="E259" s="26"/>
      <c r="F259" s="27"/>
      <c r="G259" s="46"/>
    </row>
    <row r="260" spans="2:7" ht="13.8">
      <c r="B260" s="25"/>
      <c r="C260" s="4"/>
      <c r="D260" s="4"/>
      <c r="E260" s="26"/>
      <c r="F260" s="56"/>
      <c r="G260" s="57"/>
    </row>
    <row r="261" spans="2:7" ht="13.8">
      <c r="B261" s="25"/>
      <c r="C261" s="4"/>
      <c r="D261" s="4"/>
      <c r="E261" s="26"/>
      <c r="F261" s="27"/>
      <c r="G261" s="46"/>
    </row>
    <row r="262" spans="2:7" ht="13.8">
      <c r="B262" s="25"/>
      <c r="C262" s="4"/>
      <c r="D262" s="4"/>
      <c r="E262" s="26"/>
      <c r="F262" s="27"/>
      <c r="G262" s="46"/>
    </row>
    <row r="263" spans="2:7" ht="13.8">
      <c r="B263" s="25"/>
      <c r="C263" s="4"/>
      <c r="D263" s="4"/>
      <c r="E263" s="26"/>
      <c r="F263" s="27"/>
      <c r="G263" s="46"/>
    </row>
    <row r="264" spans="2:7" ht="13.8">
      <c r="B264" s="25"/>
      <c r="C264" s="4"/>
      <c r="D264" s="4"/>
      <c r="E264" s="26"/>
      <c r="F264" s="56"/>
      <c r="G264" s="57"/>
    </row>
    <row r="265" spans="2:7" ht="13.8">
      <c r="B265" s="25"/>
      <c r="C265" s="4"/>
      <c r="D265" s="4"/>
      <c r="E265" s="26"/>
      <c r="F265" s="56"/>
      <c r="G265" s="57"/>
    </row>
    <row r="266" spans="2:7" ht="13.8">
      <c r="B266" s="25"/>
      <c r="C266" s="4"/>
      <c r="D266" s="4"/>
      <c r="E266" s="26"/>
      <c r="F266" s="27"/>
      <c r="G266" s="46"/>
    </row>
    <row r="267" spans="2:7" ht="13.8">
      <c r="B267" s="25"/>
      <c r="C267" s="4"/>
      <c r="D267" s="4"/>
      <c r="E267" s="26"/>
      <c r="F267" s="56"/>
      <c r="G267" s="57"/>
    </row>
    <row r="268" spans="2:7" ht="13.8">
      <c r="B268" s="25"/>
      <c r="C268" s="4"/>
      <c r="D268" s="4"/>
      <c r="E268" s="26"/>
      <c r="F268" s="27"/>
      <c r="G268" s="46"/>
    </row>
    <row r="269" spans="2:7" ht="13.8">
      <c r="B269" s="25"/>
      <c r="C269" s="4"/>
      <c r="D269" s="4"/>
      <c r="E269" s="26"/>
      <c r="F269" s="27"/>
      <c r="G269" s="46"/>
    </row>
    <row r="270" spans="2:7" ht="13.8">
      <c r="B270" s="25"/>
      <c r="C270" s="4"/>
      <c r="D270" s="4"/>
      <c r="E270" s="26"/>
      <c r="F270" s="24"/>
      <c r="G270" s="46"/>
    </row>
    <row r="271" spans="2:7" ht="13.8">
      <c r="B271" s="25"/>
      <c r="C271" s="4"/>
      <c r="D271" s="4"/>
      <c r="E271" s="26"/>
      <c r="F271" s="27"/>
      <c r="G271" s="46"/>
    </row>
    <row r="272" spans="2:7" ht="13.8">
      <c r="B272" s="25"/>
      <c r="C272" s="4"/>
      <c r="D272" s="4"/>
      <c r="E272" s="26"/>
      <c r="F272" s="27"/>
      <c r="G272" s="46"/>
    </row>
    <row r="273" spans="2:7" ht="13.8">
      <c r="B273" s="25"/>
      <c r="C273" s="4"/>
      <c r="D273" s="4"/>
      <c r="E273" s="26"/>
      <c r="F273" s="46"/>
      <c r="G273" s="52"/>
    </row>
    <row r="274" spans="2:7" ht="13.8">
      <c r="B274" s="25"/>
      <c r="C274" s="4"/>
      <c r="D274" s="4"/>
      <c r="E274" s="26"/>
      <c r="F274" s="46"/>
      <c r="G274" s="52"/>
    </row>
    <row r="275" spans="2:7" ht="13.8">
      <c r="B275" s="25"/>
      <c r="C275" s="4"/>
      <c r="D275" s="4"/>
      <c r="E275" s="26"/>
      <c r="F275" s="27"/>
      <c r="G275" s="46"/>
    </row>
    <row r="276" spans="2:7" ht="13.8">
      <c r="B276" s="25"/>
      <c r="C276" s="4"/>
      <c r="D276" s="4"/>
      <c r="E276" s="26"/>
      <c r="F276" s="46"/>
      <c r="G276" s="52"/>
    </row>
    <row r="277" spans="2:7" ht="13.8">
      <c r="B277" s="25"/>
      <c r="C277" s="4"/>
      <c r="D277" s="4"/>
      <c r="E277" s="26"/>
      <c r="F277" s="46"/>
      <c r="G277" s="52"/>
    </row>
    <row r="278" spans="2:7" ht="13.8">
      <c r="B278" s="25"/>
      <c r="C278" s="4"/>
      <c r="D278" s="4"/>
      <c r="E278" s="26"/>
      <c r="F278" s="46"/>
      <c r="G278" s="52"/>
    </row>
    <row r="279" spans="2:7" ht="13.8">
      <c r="B279" s="25"/>
      <c r="C279" s="4"/>
      <c r="D279" s="4"/>
      <c r="E279" s="26"/>
      <c r="F279" s="46"/>
      <c r="G279" s="52"/>
    </row>
    <row r="280" spans="2:7" ht="13.8">
      <c r="B280" s="25"/>
      <c r="C280" s="4"/>
      <c r="D280" s="4"/>
      <c r="E280" s="26"/>
      <c r="F280" s="46"/>
      <c r="G280" s="52"/>
    </row>
    <row r="281" spans="2:7" ht="13.8">
      <c r="B281" s="25"/>
      <c r="C281" s="4"/>
      <c r="D281" s="4"/>
      <c r="E281" s="26"/>
      <c r="F281" s="46"/>
      <c r="G281" s="52"/>
    </row>
    <row r="282" spans="2:7" ht="13.8">
      <c r="B282" s="25"/>
      <c r="C282" s="4"/>
      <c r="D282" s="4"/>
      <c r="E282" s="26"/>
      <c r="F282" s="46"/>
      <c r="G282" s="52"/>
    </row>
    <row r="283" spans="2:7" ht="13.8">
      <c r="B283" s="25"/>
      <c r="C283" s="4"/>
      <c r="D283" s="4"/>
      <c r="E283" s="26"/>
      <c r="F283" s="46"/>
      <c r="G283" s="52"/>
    </row>
    <row r="284" spans="2:7" ht="13.8">
      <c r="B284" s="25"/>
      <c r="C284" s="4"/>
      <c r="D284" s="4"/>
      <c r="E284" s="26"/>
      <c r="F284" s="24"/>
      <c r="G284" s="46"/>
    </row>
    <row r="285" spans="2:7" ht="13.8">
      <c r="B285" s="25"/>
      <c r="C285" s="4"/>
      <c r="D285" s="4"/>
      <c r="E285" s="26"/>
      <c r="F285" s="27"/>
      <c r="G285" s="46"/>
    </row>
    <row r="286" spans="2:7" ht="13.8">
      <c r="B286" s="25"/>
      <c r="C286" s="4"/>
      <c r="D286" s="4"/>
      <c r="E286" s="26"/>
      <c r="F286" s="27"/>
      <c r="G286" s="46"/>
    </row>
    <row r="287" spans="2:7" ht="13.8">
      <c r="B287" s="25"/>
      <c r="C287" s="4"/>
      <c r="D287" s="4"/>
      <c r="E287" s="26"/>
      <c r="F287" s="27"/>
      <c r="G287" s="46"/>
    </row>
    <row r="288" spans="2:7" ht="13.8">
      <c r="B288" s="25"/>
      <c r="C288" s="4"/>
      <c r="D288" s="4"/>
      <c r="E288" s="26"/>
      <c r="F288" s="27"/>
      <c r="G288" s="46"/>
    </row>
    <row r="289" spans="2:7" ht="13.8">
      <c r="B289" s="25"/>
      <c r="C289" s="58"/>
      <c r="D289" s="4"/>
      <c r="E289" s="26"/>
      <c r="F289" s="27"/>
      <c r="G289" s="46"/>
    </row>
    <row r="290" spans="2:7" ht="13.8">
      <c r="B290" s="38"/>
      <c r="C290" s="39"/>
      <c r="D290" s="39"/>
      <c r="E290" s="59"/>
      <c r="F290" s="43"/>
      <c r="G290" s="47"/>
    </row>
    <row r="291" spans="2:7" ht="13.8">
      <c r="B291" s="25"/>
      <c r="C291" s="4"/>
      <c r="D291" s="4"/>
      <c r="E291" s="26"/>
      <c r="F291" s="27"/>
      <c r="G291" s="46"/>
    </row>
    <row r="292" spans="2:7" ht="13.8">
      <c r="B292" s="25"/>
      <c r="C292" s="4"/>
      <c r="D292" s="4"/>
      <c r="E292" s="26"/>
      <c r="F292" s="46"/>
      <c r="G292" s="52"/>
    </row>
    <row r="293" spans="2:7" ht="13.8">
      <c r="B293" s="25"/>
      <c r="C293" s="4"/>
      <c r="D293" s="4"/>
      <c r="E293" s="26"/>
      <c r="F293" s="4"/>
      <c r="G293" s="4"/>
    </row>
    <row r="294" spans="2:7" ht="13.8">
      <c r="B294" s="25"/>
      <c r="C294" s="4"/>
      <c r="D294" s="4"/>
      <c r="E294" s="26"/>
      <c r="F294" s="27"/>
      <c r="G294" s="46"/>
    </row>
    <row r="295" spans="2:7" ht="13.8">
      <c r="B295" s="25"/>
      <c r="C295" s="4"/>
      <c r="D295" s="4"/>
      <c r="E295" s="26"/>
      <c r="F295" s="27"/>
      <c r="G295" s="46"/>
    </row>
    <row r="296" spans="2:7" ht="13.8">
      <c r="B296" s="25"/>
      <c r="C296" s="4"/>
      <c r="D296" s="4"/>
      <c r="E296" s="26"/>
      <c r="F296" s="27"/>
      <c r="G296" s="46"/>
    </row>
    <row r="297" spans="2:7" ht="13.8">
      <c r="B297" s="25"/>
      <c r="C297" s="4"/>
      <c r="D297" s="4"/>
      <c r="E297" s="26"/>
      <c r="F297" s="27"/>
      <c r="G297" s="46"/>
    </row>
    <row r="298" spans="2:7" ht="13.8">
      <c r="B298" s="25"/>
      <c r="C298" s="4"/>
      <c r="D298" s="4"/>
      <c r="E298" s="26"/>
      <c r="F298" s="27"/>
      <c r="G298" s="46"/>
    </row>
    <row r="299" spans="2:7" ht="13.8">
      <c r="B299" s="25"/>
      <c r="C299" s="4"/>
      <c r="D299" s="4"/>
      <c r="E299" s="26"/>
      <c r="F299" s="27"/>
      <c r="G299" s="46"/>
    </row>
    <row r="300" spans="2:7" ht="13.8">
      <c r="B300" s="25"/>
      <c r="C300" s="4"/>
      <c r="D300" s="4"/>
      <c r="E300" s="26"/>
      <c r="F300" s="27"/>
      <c r="G300" s="46"/>
    </row>
    <row r="301" spans="2:7" ht="13.8">
      <c r="B301" s="25"/>
      <c r="C301" s="4"/>
      <c r="D301" s="4"/>
      <c r="E301" s="26"/>
      <c r="F301" s="27"/>
      <c r="G301" s="46"/>
    </row>
    <row r="302" spans="2:7" ht="13.8">
      <c r="B302" s="25"/>
      <c r="C302" s="4"/>
      <c r="D302" s="4"/>
      <c r="E302" s="26"/>
      <c r="F302" s="27"/>
      <c r="G302" s="46"/>
    </row>
    <row r="303" spans="2:7" ht="13.2"/>
    <row r="304" spans="2:7" ht="13.8">
      <c r="D304" s="60" t="s">
        <v>226</v>
      </c>
      <c r="E304" s="61">
        <v>24155.16</v>
      </c>
    </row>
  </sheetData>
  <pageMargins left="0" right="0" top="0.39370078740157477" bottom="0.39370078740157477" header="0" footer="0"/>
  <headerFooter>
    <oddHeader>&amp;C&amp;A</oddHeader>
    <oddFooter>&amp;CStrona &amp;P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B8C6D-E23D-46A5-831B-071A0ADA9D9F}">
  <dimension ref="A1:J32"/>
  <sheetViews>
    <sheetView tabSelected="1" workbookViewId="0">
      <selection sqref="A1:D1"/>
    </sheetView>
  </sheetViews>
  <sheetFormatPr defaultRowHeight="12.75"/>
  <cols>
    <col min="1" max="1" width="74.6640625" customWidth="1"/>
    <col min="2" max="2" width="18" customWidth="1"/>
    <col min="3" max="3" width="15.44140625" hidden="1" customWidth="1"/>
    <col min="4" max="4" width="20.77734375" customWidth="1"/>
    <col min="5" max="5" width="8" style="62" customWidth="1"/>
    <col min="6" max="6" width="18" customWidth="1"/>
    <col min="7" max="9" width="8.88671875" customWidth="1"/>
    <col min="10" max="10" width="13.109375" customWidth="1"/>
    <col min="11" max="11" width="8.88671875" customWidth="1"/>
  </cols>
  <sheetData>
    <row r="1" spans="1:10" ht="13.8">
      <c r="A1" s="97" t="s">
        <v>227</v>
      </c>
      <c r="B1" s="97"/>
      <c r="C1" s="97"/>
      <c r="D1" s="97"/>
      <c r="F1"/>
    </row>
    <row r="2" spans="1:10" ht="13.8">
      <c r="A2" s="63" t="s">
        <v>228</v>
      </c>
      <c r="B2" s="53"/>
      <c r="C2" s="53"/>
      <c r="D2" s="64"/>
      <c r="F2" s="53"/>
    </row>
    <row r="3" spans="1:10" ht="41.4">
      <c r="A3" s="65" t="s">
        <v>229</v>
      </c>
      <c r="B3" s="66" t="s">
        <v>230</v>
      </c>
      <c r="C3" s="67" t="s">
        <v>231</v>
      </c>
      <c r="D3" s="68" t="s">
        <v>232</v>
      </c>
      <c r="F3" s="66" t="s">
        <v>233</v>
      </c>
    </row>
    <row r="4" spans="1:10" ht="13.8">
      <c r="A4" s="69" t="s">
        <v>234</v>
      </c>
      <c r="B4" s="70">
        <v>24155.16</v>
      </c>
      <c r="C4" s="71"/>
      <c r="D4" s="72">
        <f>B4/B8</f>
        <v>0.37073287825553647</v>
      </c>
      <c r="E4" s="62" t="s">
        <v>8</v>
      </c>
      <c r="F4" s="70">
        <f>SUMIF(Arkusz1!$F$2:$F$2272,E4,Arkusz1!$E$2:$E$2272)</f>
        <v>24155.16</v>
      </c>
      <c r="I4" t="str">
        <f>A4</f>
        <v>1.Bilans otwarcia (środki na koncie 1.09.2024)</v>
      </c>
      <c r="J4" s="73"/>
    </row>
    <row r="5" spans="1:10" ht="13.8">
      <c r="A5" s="74" t="s">
        <v>235</v>
      </c>
      <c r="B5" s="70">
        <v>32000</v>
      </c>
      <c r="C5" s="75"/>
      <c r="D5" s="72">
        <f>B5/B8</f>
        <v>0.49113531453226417</v>
      </c>
      <c r="E5" s="62" t="s">
        <v>27</v>
      </c>
      <c r="F5" s="70">
        <f>SUMIF(Arkusz1!$F$2:$F$2272,E5,Arkusz1!$E$2:$E$2272)</f>
        <v>39230</v>
      </c>
      <c r="G5" s="76">
        <f>F5/B5</f>
        <v>1.2259374999999999</v>
      </c>
      <c r="H5" t="s">
        <v>236</v>
      </c>
      <c r="I5" t="str">
        <f>A5</f>
        <v>2.Wpływy składkowe od 1/09/2024</v>
      </c>
    </row>
    <row r="6" spans="1:10" ht="13.8">
      <c r="A6" s="77" t="s">
        <v>237</v>
      </c>
      <c r="B6" s="70">
        <v>7000</v>
      </c>
      <c r="C6" s="75"/>
      <c r="D6" s="72">
        <f>B6/B8</f>
        <v>0.10743585005393279</v>
      </c>
      <c r="E6" s="62" t="s">
        <v>125</v>
      </c>
      <c r="F6" s="70">
        <f>SUMIF(Arkusz1!$F$2:$F$2272,E6,Arkusz1!$E$2:$E$2272)</f>
        <v>10410</v>
      </c>
      <c r="G6" s="76">
        <f>F6/B6</f>
        <v>1.4871428571428571</v>
      </c>
      <c r="I6" t="str">
        <f>A6</f>
        <v>4.Darowizny 1% PIT za 2023</v>
      </c>
    </row>
    <row r="7" spans="1:10" ht="13.8">
      <c r="A7" s="78" t="s">
        <v>238</v>
      </c>
      <c r="B7" s="70">
        <v>2000</v>
      </c>
      <c r="C7" s="79"/>
      <c r="D7" s="80">
        <f>B7/B8</f>
        <v>3.069595715826651E-2</v>
      </c>
      <c r="E7" s="62" t="s">
        <v>239</v>
      </c>
      <c r="F7" s="70">
        <v>0</v>
      </c>
      <c r="G7" s="76">
        <f>F7/B7</f>
        <v>0</v>
      </c>
      <c r="I7" t="str">
        <f>A7</f>
        <v>5.Darowizny i wpływy pozostałe</v>
      </c>
    </row>
    <row r="8" spans="1:10" ht="13.8">
      <c r="A8" s="77" t="s">
        <v>240</v>
      </c>
      <c r="B8" s="81">
        <f>SUM(B4:B7)</f>
        <v>65155.16</v>
      </c>
      <c r="C8" s="75"/>
      <c r="D8" s="82">
        <f>B8/B8</f>
        <v>1</v>
      </c>
      <c r="F8" s="81">
        <f>SUM(F4:F7)</f>
        <v>73795.16</v>
      </c>
      <c r="G8" s="76">
        <f>F8/B8</f>
        <v>1.1326065349237113</v>
      </c>
      <c r="I8" t="str">
        <f>A8</f>
        <v>SUMA</v>
      </c>
    </row>
    <row r="9" spans="1:10" ht="13.2">
      <c r="A9" s="83"/>
      <c r="B9" s="83"/>
      <c r="C9" s="84"/>
      <c r="D9" s="64"/>
      <c r="F9" s="83"/>
    </row>
    <row r="10" spans="1:10" ht="27.6">
      <c r="A10" s="85" t="s">
        <v>241</v>
      </c>
      <c r="B10" s="66" t="s">
        <v>230</v>
      </c>
      <c r="C10" s="67"/>
      <c r="D10" s="68" t="s">
        <v>242</v>
      </c>
      <c r="F10" s="66"/>
      <c r="I10" t="str">
        <f t="shared" ref="I10:I29" si="0">A10</f>
        <v>B. PLANOWANE WYDATKI (+ rezerwa w postaci środków na koncie)</v>
      </c>
    </row>
    <row r="11" spans="1:10" ht="13.8">
      <c r="A11" s="86" t="s">
        <v>243</v>
      </c>
      <c r="B11" s="87"/>
      <c r="C11" s="88"/>
      <c r="D11" s="89"/>
      <c r="E11" s="62" t="s">
        <v>244</v>
      </c>
      <c r="F11" s="87"/>
      <c r="I11" t="str">
        <f t="shared" si="0"/>
        <v>1.Wydatki po 1.09.2024 dot.poprzedniego roku szkolnego</v>
      </c>
    </row>
    <row r="12" spans="1:10" ht="13.8">
      <c r="A12" s="90" t="s">
        <v>75</v>
      </c>
      <c r="B12" s="70">
        <v>1500</v>
      </c>
      <c r="C12" s="75"/>
      <c r="D12" s="91">
        <f t="shared" ref="D12:D30" si="1">B12/B$30</f>
        <v>2.3021967868699884E-2</v>
      </c>
      <c r="E12" s="62" t="s">
        <v>74</v>
      </c>
      <c r="F12" s="70">
        <f>SUMIF(Arkusz1!$F$2:$F$2272,E12,Arkusz1!$E$2:$E$2272)</f>
        <v>-1636</v>
      </c>
      <c r="G12" s="76">
        <f>F12/-B12</f>
        <v>1.0906666666666667</v>
      </c>
      <c r="I12" t="str">
        <f t="shared" si="0"/>
        <v>2.Pomoc indywidualna uczniom</v>
      </c>
    </row>
    <row r="13" spans="1:10" ht="13.8">
      <c r="A13" s="90" t="s">
        <v>34</v>
      </c>
      <c r="B13" s="70">
        <v>15000</v>
      </c>
      <c r="C13" s="75"/>
      <c r="D13" s="91">
        <f t="shared" si="1"/>
        <v>0.23021967868699883</v>
      </c>
      <c r="E13" s="62" t="s">
        <v>33</v>
      </c>
      <c r="F13" s="70">
        <f>SUMIF(Arkusz1!$F$2:$F$2272,E13,Arkusz1!$E$2:$E$2272)</f>
        <v>-13478.71</v>
      </c>
      <c r="G13" s="76">
        <f>F13/-B13</f>
        <v>0.89858066666666658</v>
      </c>
      <c r="I13" t="str">
        <f t="shared" si="0"/>
        <v>3.Dofinansowania wydarzeń klasowych, szkolnych, integracyjnych</v>
      </c>
    </row>
    <row r="14" spans="1:10" ht="13.8">
      <c r="A14" s="90" t="s">
        <v>63</v>
      </c>
      <c r="B14" s="70">
        <v>5000</v>
      </c>
      <c r="C14" s="75"/>
      <c r="D14" s="91">
        <f t="shared" si="1"/>
        <v>7.6739892895666281E-2</v>
      </c>
      <c r="E14" s="62" t="s">
        <v>62</v>
      </c>
      <c r="F14" s="70">
        <f>SUMIF(Arkusz1!$F$2:$F$2272,E14,Arkusz1!$E$2:$E$2272)</f>
        <v>-2521.6999999999998</v>
      </c>
      <c r="G14" s="76">
        <f>F14/-B14</f>
        <v>0.50434000000000001</v>
      </c>
      <c r="I14" t="str">
        <f t="shared" si="0"/>
        <v>4.Nagrody w konkursach szkolnych</v>
      </c>
    </row>
    <row r="15" spans="1:10" ht="13.8">
      <c r="A15" s="90" t="s">
        <v>245</v>
      </c>
      <c r="B15" s="70">
        <v>1000</v>
      </c>
      <c r="C15" s="75"/>
      <c r="D15" s="91">
        <f t="shared" si="1"/>
        <v>1.5347978579133255E-2</v>
      </c>
      <c r="E15" s="62" t="s">
        <v>246</v>
      </c>
      <c r="F15" s="70">
        <f>SUMIF(Arkusz1!$F$2:$F$2272,E15,Arkusz1!$E$2:$E$2272)</f>
        <v>0</v>
      </c>
      <c r="G15" s="76">
        <f>F15/-B15</f>
        <v>0</v>
      </c>
      <c r="I15" t="str">
        <f t="shared" si="0"/>
        <v>5.Wyposażenie szkoły - sprzęt sportowy</v>
      </c>
    </row>
    <row r="16" spans="1:10" ht="13.8">
      <c r="A16" s="90" t="s">
        <v>12</v>
      </c>
      <c r="B16" s="70">
        <v>6000</v>
      </c>
      <c r="C16" s="75"/>
      <c r="D16" s="91">
        <f t="shared" si="1"/>
        <v>9.2087871474799535E-2</v>
      </c>
      <c r="E16" s="62" t="s">
        <v>11</v>
      </c>
      <c r="F16" s="70">
        <f>SUMIF(Arkusz1!$F$2:$F$2272,E16,Arkusz1!$E$2:$E$2272)</f>
        <v>-3550.42</v>
      </c>
      <c r="G16" s="76">
        <f>F16/-B16</f>
        <v>0.59173666666666669</v>
      </c>
      <c r="I16" t="str">
        <f t="shared" si="0"/>
        <v>6.Wyposażenie szkoły - Lekki tornister (podręczniki w pracowniach)</v>
      </c>
    </row>
    <row r="17" spans="1:9" ht="13.8">
      <c r="A17" s="90" t="s">
        <v>247</v>
      </c>
      <c r="B17" s="70">
        <v>0</v>
      </c>
      <c r="C17" s="75"/>
      <c r="D17" s="91">
        <f t="shared" si="1"/>
        <v>0</v>
      </c>
      <c r="E17" s="62" t="s">
        <v>248</v>
      </c>
      <c r="F17" s="70">
        <f>SUMIF(Arkusz1!$F$2:$F$2272,E17,Arkusz1!$E$2:$E$2272)</f>
        <v>0</v>
      </c>
      <c r="G17" s="76"/>
      <c r="I17" t="str">
        <f t="shared" si="0"/>
        <v>7.Wyposażenie szkoły - książki do biblioteki</v>
      </c>
    </row>
    <row r="18" spans="1:9" ht="13.8">
      <c r="A18" s="90" t="s">
        <v>249</v>
      </c>
      <c r="B18" s="70">
        <v>500</v>
      </c>
      <c r="C18" s="75"/>
      <c r="D18" s="91">
        <f t="shared" si="1"/>
        <v>7.6739892895666276E-3</v>
      </c>
      <c r="E18" s="62" t="s">
        <v>250</v>
      </c>
      <c r="F18" s="70">
        <f>SUMIF(Arkusz1!$F$2:$F$2272,E18,Arkusz1!$E$2:$E$2272)</f>
        <v>0</v>
      </c>
      <c r="G18" s="76"/>
      <c r="I18" t="str">
        <f t="shared" si="0"/>
        <v>8.Wyposażenie szkoły - klasy 0-3</v>
      </c>
    </row>
    <row r="19" spans="1:9" ht="13.8">
      <c r="A19" s="90" t="s">
        <v>251</v>
      </c>
      <c r="B19" s="70">
        <v>0</v>
      </c>
      <c r="C19" s="75"/>
      <c r="D19" s="91">
        <f t="shared" si="1"/>
        <v>0</v>
      </c>
      <c r="E19" s="62" t="s">
        <v>252</v>
      </c>
      <c r="F19" s="70">
        <f>SUMIF(Arkusz1!$F$2:$F$2272,E19,Arkusz1!$E$2:$E$2272)</f>
        <v>0</v>
      </c>
      <c r="G19" s="76"/>
      <c r="I19" t="str">
        <f t="shared" si="0"/>
        <v>9.Wyposażenie szkoły - dostęp do Matlandii dla klas 4-8</v>
      </c>
    </row>
    <row r="20" spans="1:9" ht="13.8">
      <c r="A20" s="90" t="s">
        <v>18</v>
      </c>
      <c r="B20" s="70">
        <v>1000</v>
      </c>
      <c r="C20" s="75"/>
      <c r="D20" s="91">
        <f t="shared" si="1"/>
        <v>1.5347978579133255E-2</v>
      </c>
      <c r="E20" s="62" t="s">
        <v>17</v>
      </c>
      <c r="F20" s="70">
        <f>SUMIF(Arkusz1!$F$2:$F$2272,E20,Arkusz1!$E$2:$E$2272)</f>
        <v>-1667.89</v>
      </c>
      <c r="G20" s="76">
        <f t="shared" ref="G20:G29" si="2">F20/-B20</f>
        <v>1.6678900000000001</v>
      </c>
      <c r="I20" t="str">
        <f t="shared" si="0"/>
        <v>10.Wyposażenie szkoły - wyposażenie pracowni</v>
      </c>
    </row>
    <row r="21" spans="1:9" ht="13.8">
      <c r="A21" s="90" t="s">
        <v>82</v>
      </c>
      <c r="B21" s="70">
        <v>2000</v>
      </c>
      <c r="C21" s="75"/>
      <c r="D21" s="91">
        <f t="shared" si="1"/>
        <v>3.069595715826651E-2</v>
      </c>
      <c r="E21" s="62" t="s">
        <v>81</v>
      </c>
      <c r="F21" s="70">
        <f>SUMIF(Arkusz1!$F$2:$F$2272,E21,Arkusz1!$E$2:$E$2272)</f>
        <v>-1053</v>
      </c>
      <c r="G21" s="76">
        <f t="shared" si="2"/>
        <v>0.52649999999999997</v>
      </c>
      <c r="I21" t="str">
        <f t="shared" si="0"/>
        <v>11.Wyposażenie szkoły - testy</v>
      </c>
    </row>
    <row r="22" spans="1:9" ht="13.8">
      <c r="A22" s="90" t="s">
        <v>95</v>
      </c>
      <c r="B22" s="70">
        <v>8000</v>
      </c>
      <c r="C22" s="75"/>
      <c r="D22" s="91">
        <f t="shared" si="1"/>
        <v>0.12278382863306604</v>
      </c>
      <c r="E22" s="62" t="s">
        <v>94</v>
      </c>
      <c r="F22" s="70">
        <f>SUMIF(Arkusz1!$F$2:$F$2272,E22,Arkusz1!$E$2:$E$2272)</f>
        <v>-1952.99</v>
      </c>
      <c r="G22" s="76">
        <f t="shared" si="2"/>
        <v>0.24412375</v>
      </c>
      <c r="I22" t="str">
        <f t="shared" si="0"/>
        <v>12.Bale karnawałowe</v>
      </c>
    </row>
    <row r="23" spans="1:9" ht="13.8">
      <c r="A23" s="90" t="s">
        <v>42</v>
      </c>
      <c r="B23" s="70">
        <v>1500</v>
      </c>
      <c r="C23" s="75"/>
      <c r="D23" s="91">
        <f t="shared" si="1"/>
        <v>2.3021967868699884E-2</v>
      </c>
      <c r="E23" s="62" t="s">
        <v>41</v>
      </c>
      <c r="F23" s="70">
        <f>SUMIF(Arkusz1!$F$2:$F$2272,E23,Arkusz1!$E$2:$E$2272)</f>
        <v>-1780.4</v>
      </c>
      <c r="G23" s="76">
        <f t="shared" si="2"/>
        <v>1.1869333333333334</v>
      </c>
      <c r="I23" t="str">
        <f t="shared" si="0"/>
        <v>13.Ślubowanie klas pierwszych</v>
      </c>
    </row>
    <row r="24" spans="1:9" ht="13.8">
      <c r="A24" s="90" t="s">
        <v>30</v>
      </c>
      <c r="B24" s="70">
        <v>1500</v>
      </c>
      <c r="C24" s="75"/>
      <c r="D24" s="91">
        <f t="shared" si="1"/>
        <v>2.3021967868699884E-2</v>
      </c>
      <c r="E24" s="62" t="s">
        <v>29</v>
      </c>
      <c r="F24" s="70">
        <f>SUMIF(Arkusz1!$F$2:$F$2272,E24,Arkusz1!$E$2:$E$2272)</f>
        <v>-1683.9199999999998</v>
      </c>
      <c r="G24" s="76">
        <f t="shared" si="2"/>
        <v>1.1226133333333332</v>
      </c>
      <c r="I24" t="str">
        <f t="shared" si="0"/>
        <v>14.Dzień Edukacji i zakończenie roku szkolnego</v>
      </c>
    </row>
    <row r="25" spans="1:9" ht="13.8">
      <c r="A25" s="90" t="s">
        <v>55</v>
      </c>
      <c r="B25" s="70">
        <v>3000</v>
      </c>
      <c r="C25" s="75"/>
      <c r="D25" s="91">
        <f t="shared" si="1"/>
        <v>4.6043935737399767E-2</v>
      </c>
      <c r="E25" s="62" t="s">
        <v>54</v>
      </c>
      <c r="F25" s="70">
        <f>SUMIF(Arkusz1!$F$2:$F$2272,E25,Arkusz1!$E$2:$E$2272)</f>
        <v>-1225.42</v>
      </c>
      <c r="G25" s="76">
        <f t="shared" si="2"/>
        <v>0.40847333333333335</v>
      </c>
      <c r="I25" t="str">
        <f t="shared" si="0"/>
        <v>15.Wsparcie działalności samorządów (w tym garażówka)</v>
      </c>
    </row>
    <row r="26" spans="1:9" ht="13.8">
      <c r="A26" s="90" t="s">
        <v>23</v>
      </c>
      <c r="B26" s="70">
        <v>450</v>
      </c>
      <c r="C26" s="75"/>
      <c r="D26" s="91">
        <f t="shared" si="1"/>
        <v>6.9065903606099653E-3</v>
      </c>
      <c r="E26" s="62" t="s">
        <v>22</v>
      </c>
      <c r="F26" s="70">
        <f>SUMIF(Arkusz1!$F$2:$F$2272,E26,Arkusz1!$E$2:$E$2272)</f>
        <v>-439.96999999999997</v>
      </c>
      <c r="G26" s="76">
        <f t="shared" si="2"/>
        <v>0.97771111111111109</v>
      </c>
      <c r="I26" t="str">
        <f t="shared" si="0"/>
        <v>16.Koszty bankowe / odsetki od salda</v>
      </c>
    </row>
    <row r="27" spans="1:9" ht="13.8">
      <c r="A27" s="90" t="s">
        <v>156</v>
      </c>
      <c r="B27" s="70">
        <v>12000</v>
      </c>
      <c r="C27" s="75"/>
      <c r="D27" s="91">
        <f t="shared" si="1"/>
        <v>0.18417574294959907</v>
      </c>
      <c r="E27" s="62" t="s">
        <v>155</v>
      </c>
      <c r="F27" s="70">
        <f>SUMIF(Arkusz1!$F$2:$F$2272,E27,Arkusz1!$E$2:$E$2272)</f>
        <v>-14417</v>
      </c>
      <c r="G27" s="76">
        <f t="shared" si="2"/>
        <v>1.2014166666666666</v>
      </c>
      <c r="I27" t="str">
        <f t="shared" si="0"/>
        <v>17.Nagrody na koniec roku</v>
      </c>
    </row>
    <row r="28" spans="1:9" ht="13.8">
      <c r="A28" s="92" t="s">
        <v>59</v>
      </c>
      <c r="B28" s="93">
        <v>3000</v>
      </c>
      <c r="C28" s="79"/>
      <c r="D28" s="94">
        <f t="shared" si="1"/>
        <v>4.6043935737399767E-2</v>
      </c>
      <c r="E28" s="62" t="s">
        <v>58</v>
      </c>
      <c r="F28" s="93">
        <f>SUMIF(Arkusz1!$F$2:$F$2272,E28,Arkusz1!$E$2:$E$2272)</f>
        <v>-278</v>
      </c>
      <c r="G28" s="76">
        <f t="shared" si="2"/>
        <v>9.2666666666666661E-2</v>
      </c>
      <c r="I28" t="str">
        <f t="shared" si="0"/>
        <v>18. Inwestycje</v>
      </c>
    </row>
    <row r="29" spans="1:9" ht="13.8">
      <c r="A29" s="92" t="s">
        <v>253</v>
      </c>
      <c r="B29" s="93">
        <v>3705.16</v>
      </c>
      <c r="C29" s="79"/>
      <c r="D29" s="94">
        <f t="shared" si="1"/>
        <v>5.6866716312261374E-2</v>
      </c>
      <c r="E29" s="62" t="s">
        <v>254</v>
      </c>
      <c r="F29" s="93">
        <f>SUMIF(Arkusz1!$F$2:$F$2272,E29,Arkusz1!$E$2:$E$2272)</f>
        <v>0</v>
      </c>
      <c r="G29" s="76">
        <f t="shared" si="2"/>
        <v>0</v>
      </c>
      <c r="I29" t="str">
        <f t="shared" si="0"/>
        <v>19.REZERWA planowana / stan na koncie 31.08.2025</v>
      </c>
    </row>
    <row r="30" spans="1:9" ht="13.8">
      <c r="A30" s="77" t="s">
        <v>240</v>
      </c>
      <c r="B30" s="81">
        <v>65155.16</v>
      </c>
      <c r="C30" s="95"/>
      <c r="D30" s="91">
        <f t="shared" si="1"/>
        <v>1</v>
      </c>
      <c r="F30" s="81">
        <f>SUM(F12:F29)</f>
        <v>-45685.420000000006</v>
      </c>
    </row>
    <row r="31" spans="1:9" ht="13.2"/>
    <row r="32" spans="1:9" ht="13.2">
      <c r="B32" s="96">
        <f>B8-B30</f>
        <v>0</v>
      </c>
      <c r="F32" s="96">
        <f>F8+F30</f>
        <v>28109.739999999998</v>
      </c>
    </row>
  </sheetData>
  <mergeCells count="1">
    <mergeCell ref="A1:D1"/>
  </mergeCells>
  <pageMargins left="0" right="0" top="0.39370078740157477" bottom="0.39370078740157477" header="0" footer="0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2425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Sitarska-Kłosin</dc:creator>
  <cp:lastModifiedBy>Office</cp:lastModifiedBy>
  <cp:revision>7</cp:revision>
  <dcterms:created xsi:type="dcterms:W3CDTF">2024-09-26T14:52:05Z</dcterms:created>
  <dcterms:modified xsi:type="dcterms:W3CDTF">2025-09-15T18:23:03Z</dcterms:modified>
</cp:coreProperties>
</file>